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S:\planning\S106 Master spreadsheets\"/>
    </mc:Choice>
  </mc:AlternateContent>
  <xr:revisionPtr revIDLastSave="0" documentId="13_ncr:1_{4C5B4084-3019-4805-9B71-F79772279042}" xr6:coauthVersionLast="47" xr6:coauthVersionMax="47" xr10:uidLastSave="{00000000-0000-0000-0000-000000000000}"/>
  <bookViews>
    <workbookView xWindow="-108" yWindow="-108" windowWidth="23256" windowHeight="12720" xr2:uid="{7BDEEDB0-5B48-49FA-8139-FE824B853E1E}"/>
  </bookViews>
  <sheets>
    <sheet name="Sheet1" sheetId="1" r:id="rId1"/>
  </sheets>
  <externalReferences>
    <externalReference r:id="rId2"/>
  </externalReferences>
  <definedNames>
    <definedName name="_xlnm._FilterDatabase" localSheetId="0" hidden="1">Sheet1!$A$1:$L$100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O39" i="1" l="1"/>
  <c r="O38" i="1"/>
  <c r="G115" i="1"/>
  <c r="K129" i="1" l="1"/>
  <c r="J127" i="1"/>
  <c r="L73" i="1"/>
  <c r="L68" i="1"/>
  <c r="L66" i="1"/>
  <c r="L65" i="1"/>
  <c r="L64" i="1"/>
  <c r="L63" i="1"/>
  <c r="L62" i="1"/>
  <c r="K115" i="1"/>
  <c r="L44" i="1"/>
  <c r="L43" i="1"/>
  <c r="L42" i="1"/>
  <c r="L41" i="1"/>
  <c r="L40" i="1"/>
  <c r="L39" i="1"/>
  <c r="L38" i="1"/>
  <c r="L29" i="1"/>
  <c r="L28" i="1"/>
  <c r="L27" i="1"/>
  <c r="L26" i="1"/>
  <c r="L25" i="1"/>
  <c r="L24" i="1"/>
  <c r="L23" i="1"/>
  <c r="L22" i="1"/>
  <c r="L21" i="1"/>
  <c r="L20" i="1"/>
  <c r="L18" i="1"/>
  <c r="L10" i="1"/>
  <c r="L9" i="1"/>
  <c r="L8" i="1"/>
  <c r="L5" i="1"/>
  <c r="L4" i="1"/>
  <c r="L3" i="1"/>
  <c r="L2" i="1"/>
  <c r="L67" i="1" l="1"/>
  <c r="L19" i="1"/>
  <c r="K119" i="1" l="1"/>
  <c r="K130" i="1" s="1"/>
  <c r="L115" i="1" l="1"/>
</calcChain>
</file>

<file path=xl/sharedStrings.xml><?xml version="1.0" encoding="utf-8"?>
<sst xmlns="http://schemas.openxmlformats.org/spreadsheetml/2006/main" count="651" uniqueCount="212">
  <si>
    <t>S106 Reference</t>
  </si>
  <si>
    <t>Date Received</t>
  </si>
  <si>
    <t>Date to be spent by</t>
  </si>
  <si>
    <t>Application Name</t>
  </si>
  <si>
    <t>Type</t>
  </si>
  <si>
    <t>Comments/Restrictions</t>
  </si>
  <si>
    <t>Finance Comment</t>
  </si>
  <si>
    <t>Finance actions</t>
  </si>
  <si>
    <t>Budget in Capital Programme</t>
  </si>
  <si>
    <t>Variance to Allocation</t>
  </si>
  <si>
    <t>POS</t>
  </si>
  <si>
    <t>Need to Populate</t>
  </si>
  <si>
    <t>Needs allocating - POS</t>
  </si>
  <si>
    <t>Public Realm</t>
  </si>
  <si>
    <t>N/A</t>
  </si>
  <si>
    <t>TR6</t>
  </si>
  <si>
    <t>V/2013/0123</t>
  </si>
  <si>
    <t>Land at Watnall Road</t>
  </si>
  <si>
    <t>TR6 Third Party</t>
  </si>
  <si>
    <t>Transfer to NCC - TR6</t>
  </si>
  <si>
    <t>Education</t>
  </si>
  <si>
    <t>Transfer to NCC - Education</t>
  </si>
  <si>
    <t>All due to NCC</t>
  </si>
  <si>
    <t>V/2016/0208</t>
  </si>
  <si>
    <t>Land Off, Vere Avenue, Sutton In Ashfield</t>
  </si>
  <si>
    <t>Affordable Homes</t>
  </si>
  <si>
    <t>Needs allocating - Affordable Homes</t>
  </si>
  <si>
    <t>06.05.2031</t>
  </si>
  <si>
    <t xml:space="preserve">Public transport contribution - new bus service £180k due to NCC, Remainder is RPI indexation </t>
  </si>
  <si>
    <t>06.05.2021</t>
  </si>
  <si>
    <t>Bus Service Contribution for New Service to development</t>
  </si>
  <si>
    <t>21.06.2021</t>
  </si>
  <si>
    <t>21.06.2031</t>
  </si>
  <si>
    <t>Health</t>
  </si>
  <si>
    <t>£833.00 per dwelling comprised in the relevant phase for the funding of improved  healthcare services of benefit to the development. Total contribution £749,700</t>
  </si>
  <si>
    <t>Transfer to ICB - Health</t>
  </si>
  <si>
    <t>Libraries</t>
  </si>
  <si>
    <t>Transfer to NCC - Libraries</t>
  </si>
  <si>
    <t>13.10.2022</t>
  </si>
  <si>
    <t>13.10.2027</t>
  </si>
  <si>
    <t>Healthcare contribution payable to CCG  (now known as NHS Nottingham and Nottinghamshire ICB)</t>
  </si>
  <si>
    <t>V/2016/0487</t>
  </si>
  <si>
    <t>Land to the rear of 249 &amp; 251 Alfreton Road, Sutton In Ashfield</t>
  </si>
  <si>
    <t>22.07.2022</t>
  </si>
  <si>
    <t>22.07.2027</t>
  </si>
  <si>
    <t>To pay the Highways Contribution prior to the first Occupation of the 59tth Dwelling to be Occupied on the Appllcatton Land; and  Not to allow, permit or suffer to be Occupied any more than 58 Dwelllngs on the Appllcatron Land unless and untII the Highways Contrib.ution has been paid to the District Councll.  the Highways Contribution shall be used solely towards the provision of Improvements to the A38 transport corridor and for no other purpose whatsoever.</t>
  </si>
  <si>
    <t>V/2016/0569</t>
  </si>
  <si>
    <t>13.01.2023</t>
  </si>
  <si>
    <t>13.01.2030</t>
  </si>
  <si>
    <t xml:space="preserve"> Land at Beck Lane Sutton in Ashfield</t>
  </si>
  <si>
    <t>Towards improving the facilities and /or enhancing the capacity at the Skegby Family Medical Centre or such other general practitioner surgery within a 2 mile radius of the application  and identified by a detailed options appraisal ( commissioned by the CCG in event of the planning permission being granted) as being the most capable of maximising the use of the healthcare contribution</t>
  </si>
  <si>
    <t>V/2018/0082</t>
  </si>
  <si>
    <t>07.01.2022</t>
  </si>
  <si>
    <t>07.01.2027</t>
  </si>
  <si>
    <t>Land To The Rear Of, 249 &amp; 251 Alfreton Road, Sutton In Ashfield</t>
  </si>
  <si>
    <t>Land South of Mansfield Road, Sutton-in-Ashfield,NG17 4JR - Application ref no v/2018/0082 refers to Rear of 211 Alfreton Road Sutton.  If the contribution is from Land South of Mansfield Road , then it is application  no V/2017/0049 and the developer paid £88K in 2021. If it is V/2018/0082 ( or linked applications v/2013/0487,  v/2016/0487) , can finance check back previous years to see what the balances were?</t>
  </si>
  <si>
    <t>V/2018/0213</t>
  </si>
  <si>
    <t>24.10.2022</t>
  </si>
  <si>
    <t>24.10.2027</t>
  </si>
  <si>
    <t>57 The Quarry, Stoneyford Road, Sutton in Ashfield</t>
  </si>
  <si>
    <t>NCC for Bus stops</t>
  </si>
  <si>
    <t>All due to NCC - Primary education</t>
  </si>
  <si>
    <t>All due to NCC - Secondary education</t>
  </si>
  <si>
    <t>Towards the enhancement of capacity and/or infrastructure in local practices</t>
  </si>
  <si>
    <t>V/2018/0783</t>
  </si>
  <si>
    <t>10.06.2022</t>
  </si>
  <si>
    <t>10.06.2027</t>
  </si>
  <si>
    <t>Waste Management</t>
  </si>
  <si>
    <t>Vere Avenue ( indexation on £11,672.28) . Towards the cost of providing a new split level recycling centre to serve the Development or towards improving facilities at the closest operational recycling sentre to the development.</t>
  </si>
  <si>
    <t>Transfer to NCC - Waste Management</t>
  </si>
  <si>
    <t>Vere Avenue . Towards the cost of providing a new split level recycling centre to serve the development or towards improving facilities at the closest operational recycling centre to the  development.</t>
  </si>
  <si>
    <t>Total  sum paid £647,321.78. Towards the  improvement and enhancement of healthcare facilities in the vicinity of the development</t>
  </si>
  <si>
    <t>Total invoice value £42,009.08. Indexation due on BACs payment of £647,321.78 - made on 01/07/2022.  Towards the improvement and enhancement of healthcare facilities in the vicinity of the development</t>
  </si>
  <si>
    <t>V/2019/0756</t>
  </si>
  <si>
    <t>Recreation Ground, Millers Way, Kirkby In Ashfield</t>
  </si>
  <si>
    <t>15.12.2022</t>
  </si>
  <si>
    <t>15.12.2027</t>
  </si>
  <si>
    <t>02.11.2022</t>
  </si>
  <si>
    <t>02.11.2027</t>
  </si>
  <si>
    <t>Towards procuring with the County Council sustainable transport improvements to include the following:1. a pedestrian crossing outside Orchard Primary School or a puffin crossing closer to the development which would be of benefit to the Orchard Primary School:
2. a review of and improvements to the footways in the immediate area of the development to provide a continuous route of consistent quality towards the town centre.
3. improvements to public rights of way in the area of the development:
4. a zebra crossing outside Orchard Primary School and footway enhancements..</t>
  </si>
  <si>
    <t xml:space="preserve">Towards the making of Traffic Regulation Orders. </t>
  </si>
  <si>
    <t>Towards the provision of new library stock in Kirkby</t>
  </si>
  <si>
    <t>Indexation on £1899.68 payment. Towards provision of new library stock in Kirkby.</t>
  </si>
  <si>
    <t>Towards improvements and / or extensions to GPs surgeries in the vicinity of the development ( Millers Way, Kirkby)</t>
  </si>
  <si>
    <t>Indexation on £29,261.25. Towards improvements and / or extensions to GPs surgeries in the vicinity of the development ( Millers Way, Kirkby)</t>
  </si>
  <si>
    <t>V/2020/0884</t>
  </si>
  <si>
    <t>28.02.2022</t>
  </si>
  <si>
    <t>28.02.2032</t>
  </si>
  <si>
    <t>Land at Rear of 211 Alfreton Road , Sutton</t>
  </si>
  <si>
    <t>Towards the provision of a new recycling facility within the District Council's administrative area.</t>
  </si>
  <si>
    <t>Towards the provision of additional stock and facilities at Sutton-in-Ashfield Library</t>
  </si>
  <si>
    <t>For the use by the CCG towards the reconfiguration or extension of existing healthcare facilities or the provision of new healthcare facilities  within the vicinity of the site.</t>
  </si>
  <si>
    <t>100142117 invoiced for 59,606.25 health care contribution</t>
  </si>
  <si>
    <t xml:space="preserve">Towards improved facilities and infrastructure at Ashfield Estate Green Space and/ or Huthwaite Welfare Park - </t>
  </si>
  <si>
    <t>Balance needs to be allocated to project. Invoice 10042117 POS was £220,000</t>
  </si>
  <si>
    <t xml:space="preserve">Green Space -  Payable to NCC. (MW)This is to be payable to the County Council  as it is towards the provision of improved infrastructure and entrances at Rookery Park ( NCC owned). Nick Crouch is  currently working up a scheme for approval. - </t>
  </si>
  <si>
    <t>Transfer to NCC - POS</t>
  </si>
  <si>
    <t>V/2022/0001</t>
  </si>
  <si>
    <t>Land Off Export Drive, Sutton</t>
  </si>
  <si>
    <t>Improvements to bus stops AS0095  and AS623 Export Drive, Common Road, Huthwaite.</t>
  </si>
  <si>
    <t>V/2020/0184</t>
  </si>
  <si>
    <t>01.01.2025</t>
  </si>
  <si>
    <t>01.01.2030</t>
  </si>
  <si>
    <t>Land Off Ashland Road West, Sutton in Ashfield</t>
  </si>
  <si>
    <t>Provision of 63 additional primary school places in Sutton</t>
  </si>
  <si>
    <t>Monitoring</t>
  </si>
  <si>
    <t>Towards the Council's costs in monitoring compliance with the obligations in the agreement</t>
  </si>
  <si>
    <t xml:space="preserve">ADC Planning </t>
  </si>
  <si>
    <t xml:space="preserve">Library </t>
  </si>
  <si>
    <t>Additional stock at Sutton Libraries</t>
  </si>
  <si>
    <t>01.01.20.30</t>
  </si>
  <si>
    <t>Healthcare</t>
  </si>
  <si>
    <t>Towards additional healthcare provision required as a result of the development</t>
  </si>
  <si>
    <t>V/2023/0156</t>
  </si>
  <si>
    <t>23.10.2024</t>
  </si>
  <si>
    <t>23.10.2029</t>
  </si>
  <si>
    <t>Land at Pendean Way, Sutton in Asfhield</t>
  </si>
  <si>
    <t>Bus stop</t>
  </si>
  <si>
    <t>PoS</t>
  </si>
  <si>
    <t>Green space access links and habitat creation</t>
  </si>
  <si>
    <t>V/2022/0326</t>
  </si>
  <si>
    <t>Land at Warwick Close, Kirkby in Ashfield, NG17 7PE</t>
  </si>
  <si>
    <t>Seek approval on capital programme (June)</t>
  </si>
  <si>
    <t>V/2024/0060</t>
  </si>
  <si>
    <t>Land Off Central Avenue, Kirkby in Ashfield, NG17 7FU</t>
  </si>
  <si>
    <t>Seek approval on capital programme for Portland Park (June)</t>
  </si>
  <si>
    <t>13.03.2025</t>
  </si>
  <si>
    <t>12.03.2030</t>
  </si>
  <si>
    <t>Rolls Royce Watnall Road</t>
  </si>
  <si>
    <t>Health care</t>
  </si>
  <si>
    <t>Bus service</t>
  </si>
  <si>
    <t>V/2020/0553</t>
  </si>
  <si>
    <t>Secondary Education</t>
  </si>
  <si>
    <t>01.04.2025</t>
  </si>
  <si>
    <t>Primary Education</t>
  </si>
  <si>
    <t>V/2016/0619</t>
  </si>
  <si>
    <t>Former Hucknall Town Football Club, Watnall Road, Hucknall</t>
  </si>
  <si>
    <t>V/2023/0540</t>
  </si>
  <si>
    <t>Land Laying to The North-East of Stoneyford Road, Sutton in Ashfield</t>
  </si>
  <si>
    <t>V/2024/0587</t>
  </si>
  <si>
    <t>Land To The North of 23 Beck Lane and 26 Omberley Avenue</t>
  </si>
  <si>
    <t>29.07.2025</t>
  </si>
  <si>
    <t>29.07.2026</t>
  </si>
  <si>
    <t>V/2022/0066</t>
  </si>
  <si>
    <t>22.07.2025</t>
  </si>
  <si>
    <t>Land Off Main Road Jacksdale</t>
  </si>
  <si>
    <t>VARIANCE - MISSING FROM ABOVE</t>
  </si>
  <si>
    <t>MAKE UP OF VARIANCE</t>
  </si>
  <si>
    <t>C00255004</t>
  </si>
  <si>
    <t>Cycling and Walking Routes</t>
  </si>
  <si>
    <t>C00308</t>
  </si>
  <si>
    <t>Biodiversity Net Gain Projects</t>
  </si>
  <si>
    <t>TBD</t>
  </si>
  <si>
    <t>Papplewick Sports pitches Equipment’</t>
  </si>
  <si>
    <t>C00124</t>
  </si>
  <si>
    <t xml:space="preserve">Forest Road Nature Area </t>
  </si>
  <si>
    <t>C00266</t>
  </si>
  <si>
    <t>Fox Street pop-up food court and car park</t>
  </si>
  <si>
    <t>C00230</t>
  </si>
  <si>
    <t>TOTAL WITHIN CAPITAL PROGRAMME - MISSING ABOVE</t>
  </si>
  <si>
    <t>Balance</t>
  </si>
  <si>
    <t>V/2025/0433</t>
  </si>
  <si>
    <t>1 Lane End, Kirkby In Ashfield</t>
  </si>
  <si>
    <t>V/2021/0849</t>
  </si>
  <si>
    <t>Former Police Station, Watnall Road</t>
  </si>
  <si>
    <t>V/2023/0416</t>
  </si>
  <si>
    <t>Land At, Westdale Road, Jacksdale</t>
  </si>
  <si>
    <t>V/2023/0417</t>
  </si>
  <si>
    <t>Clare Road</t>
  </si>
  <si>
    <t>Bridleway</t>
  </si>
  <si>
    <t>Bus Stops</t>
  </si>
  <si>
    <t>06.05.2022</t>
  </si>
  <si>
    <t>06.05.2032</t>
  </si>
  <si>
    <t>01.11.2023</t>
  </si>
  <si>
    <t>01.11.28</t>
  </si>
  <si>
    <t>19.12.2025</t>
  </si>
  <si>
    <t>30.06.2026</t>
  </si>
  <si>
    <t>21.05.2026</t>
  </si>
  <si>
    <t>11.06.2026</t>
  </si>
  <si>
    <t>01.11.2024</t>
  </si>
  <si>
    <t>01.11.2029</t>
  </si>
  <si>
    <t>03.07.2026</t>
  </si>
  <si>
    <t>14.07.2026</t>
  </si>
  <si>
    <t>05.05.2026</t>
  </si>
  <si>
    <t>04.05.2036</t>
  </si>
  <si>
    <t>15.05.2026</t>
  </si>
  <si>
    <t>V/2024/0522</t>
  </si>
  <si>
    <t>28.08.2026</t>
  </si>
  <si>
    <t>Land off Mill Lane, Huthwaite</t>
  </si>
  <si>
    <t>NA</t>
  </si>
  <si>
    <t>V/2019/0483</t>
  </si>
  <si>
    <t>02.10.2024</t>
  </si>
  <si>
    <t>Broomhill Farm, Nottingham Road, Hucknall</t>
  </si>
  <si>
    <t>BNG</t>
  </si>
  <si>
    <t>CCTV</t>
  </si>
  <si>
    <t xml:space="preserve">Healthcare </t>
  </si>
  <si>
    <t>V/2020/0784</t>
  </si>
  <si>
    <t>04.09.2026</t>
  </si>
  <si>
    <t>03.09.2033</t>
  </si>
  <si>
    <t>Land West Off Fisher Close, Sutton in Ashfield</t>
  </si>
  <si>
    <t>Bus Services</t>
  </si>
  <si>
    <t>Built Sport Facilities</t>
  </si>
  <si>
    <t>Sustainable Transport </t>
  </si>
  <si>
    <t>Highways - Sustainable Transport Contribution</t>
  </si>
  <si>
    <t>31.03.2035</t>
  </si>
  <si>
    <t>V/2023/0533</t>
  </si>
  <si>
    <t>31.07.2026</t>
  </si>
  <si>
    <t>30.07.2036</t>
  </si>
  <si>
    <t>Spent</t>
  </si>
  <si>
    <t>Amount</t>
  </si>
  <si>
    <t>Transferred to NCC - September 26</t>
  </si>
  <si>
    <t>Remaining Balance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</si>
</sst>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_ ;[Red]\-#,##0.00\ "/>
    <numFmt numFmtId="165" formatCode="&quot;£&quot;#,##0.00"/>
  </numFmts>
  <fonts count="6" x14ac:knownFonts="1">
    <font>
      <sz val="11"/>
      <color theme="1"/>
      <name val="Aptos Narrow"/>
      <family val="2"/>
      <scheme val="minor"/>
    </font>
    <font>
      <sz val="11"/>
      <color theme="1"/>
      <name val="Calibri"/>
      <family val="2"/>
    </font>
    <font>
      <sz val="11"/>
      <name val="Calibri"/>
      <family val="2"/>
    </font>
    <font>
      <sz val="11"/>
      <color rgb="FFFF0000"/>
      <name val="Calibri"/>
      <family val="2"/>
    </font>
    <font>
      <sz val="11"/>
      <color rgb="FF000000"/>
      <name val="Calibri"/>
      <family val="2"/>
    </font>
    <font>
      <sz val="8"/>
      <name val="Aptos Narrow"/>
      <family val="2"/>
      <scheme val="minor"/>
    </font>
  </fonts>
  <fills count="4">
    <fill>
      <patternFill patternType="none"/>
    </fill>
    <fill>
      <patternFill patternType="gray125"/>
    </fill>
    <fill>
      <patternFill patternType="solid">
        <fgColor rgb="FFFFC000"/>
        <bgColor indexed="64"/>
      </patternFill>
    </fill>
    <fill>
      <patternFill patternType="solid">
        <fgColor theme="8"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2">
    <xf numFmtId="0" fontId="0" fillId="0" borderId="0" xfId="0"/>
    <xf numFmtId="0" fontId="1" fillId="0" borderId="1" xfId="0" applyFont="1" applyBorder="1" applyAlignment="1">
      <alignment vertical="center"/>
    </xf>
    <xf numFmtId="0" fontId="1" fillId="0" borderId="1" xfId="0" applyFont="1" applyBorder="1" applyAlignment="1">
      <alignment vertical="center" wrapText="1"/>
    </xf>
    <xf numFmtId="164" fontId="1" fillId="0" borderId="1" xfId="0" applyNumberFormat="1" applyFont="1" applyBorder="1" applyAlignment="1">
      <alignment vertical="center"/>
    </xf>
    <xf numFmtId="164" fontId="1" fillId="0" borderId="1" xfId="0" applyNumberFormat="1" applyFont="1" applyBorder="1" applyAlignment="1">
      <alignment horizontal="right" vertical="center"/>
    </xf>
    <xf numFmtId="164" fontId="1" fillId="0" borderId="1" xfId="0" applyNumberFormat="1" applyFont="1" applyBorder="1" applyAlignment="1">
      <alignment horizontal="center" vertical="center"/>
    </xf>
    <xf numFmtId="0" fontId="1" fillId="0" borderId="1" xfId="0" applyFont="1" applyBorder="1" applyAlignment="1">
      <alignment horizontal="center" vertical="center"/>
    </xf>
    <xf numFmtId="14" fontId="1" fillId="0" borderId="1" xfId="0" applyNumberFormat="1" applyFont="1" applyBorder="1" applyAlignment="1">
      <alignment vertical="center"/>
    </xf>
    <xf numFmtId="165" fontId="3" fillId="0" borderId="1" xfId="0" applyNumberFormat="1" applyFont="1" applyBorder="1"/>
    <xf numFmtId="0" fontId="4" fillId="0" borderId="1" xfId="0" applyFont="1" applyBorder="1"/>
    <xf numFmtId="0" fontId="1" fillId="2" borderId="1" xfId="0" applyFont="1" applyFill="1" applyBorder="1" applyAlignment="1">
      <alignment vertical="center"/>
    </xf>
    <xf numFmtId="0" fontId="3" fillId="0" borderId="1" xfId="0" applyFont="1" applyBorder="1" applyAlignment="1">
      <alignment vertical="center" wrapText="1"/>
    </xf>
    <xf numFmtId="14" fontId="2" fillId="0" borderId="1" xfId="0" applyNumberFormat="1" applyFont="1" applyBorder="1" applyAlignment="1">
      <alignment vertical="center"/>
    </xf>
    <xf numFmtId="0" fontId="2" fillId="0" borderId="1" xfId="0" applyFont="1" applyBorder="1" applyAlignment="1">
      <alignment vertical="center"/>
    </xf>
    <xf numFmtId="0" fontId="3" fillId="0" borderId="1" xfId="0" applyFont="1" applyBorder="1" applyAlignment="1">
      <alignment vertical="center"/>
    </xf>
    <xf numFmtId="164" fontId="1" fillId="0" borderId="1" xfId="0" applyNumberFormat="1" applyFont="1" applyBorder="1" applyAlignment="1">
      <alignment horizontal="left" vertical="center"/>
    </xf>
    <xf numFmtId="0" fontId="1" fillId="0" borderId="1" xfId="0" applyFont="1" applyBorder="1" applyAlignment="1">
      <alignment horizontal="right" vertical="center"/>
    </xf>
    <xf numFmtId="3" fontId="1" fillId="0" borderId="1" xfId="0" applyNumberFormat="1" applyFont="1" applyBorder="1" applyAlignment="1">
      <alignment horizontal="left" vertical="center"/>
    </xf>
    <xf numFmtId="3" fontId="1" fillId="0" borderId="1" xfId="0" applyNumberFormat="1" applyFont="1" applyBorder="1" applyAlignment="1">
      <alignment vertical="center"/>
    </xf>
    <xf numFmtId="0" fontId="1" fillId="0" borderId="1" xfId="0" applyFont="1" applyBorder="1"/>
    <xf numFmtId="164" fontId="1" fillId="0" borderId="1" xfId="0" applyNumberFormat="1" applyFont="1" applyBorder="1" applyAlignment="1">
      <alignment horizontal="center" vertical="center" wrapText="1"/>
    </xf>
    <xf numFmtId="0" fontId="2" fillId="0" borderId="1" xfId="0" applyFont="1" applyBorder="1"/>
    <xf numFmtId="0" fontId="1" fillId="3" borderId="1" xfId="0" applyFont="1" applyFill="1" applyBorder="1" applyAlignment="1">
      <alignment vertical="center"/>
    </xf>
    <xf numFmtId="14" fontId="1" fillId="3" borderId="1" xfId="0" applyNumberFormat="1" applyFont="1" applyFill="1" applyBorder="1" applyAlignment="1">
      <alignment vertical="center"/>
    </xf>
    <xf numFmtId="0" fontId="1" fillId="3" borderId="1" xfId="0" applyFont="1" applyFill="1" applyBorder="1" applyAlignment="1">
      <alignment vertical="center" wrapText="1"/>
    </xf>
    <xf numFmtId="164" fontId="1" fillId="3" borderId="1" xfId="0" applyNumberFormat="1" applyFont="1" applyFill="1" applyBorder="1" applyAlignment="1">
      <alignment vertical="center"/>
    </xf>
    <xf numFmtId="164" fontId="1" fillId="3" borderId="1" xfId="0" applyNumberFormat="1" applyFont="1" applyFill="1" applyBorder="1" applyAlignment="1">
      <alignment horizontal="right" vertical="center"/>
    </xf>
    <xf numFmtId="164" fontId="1" fillId="3" borderId="1" xfId="0" applyNumberFormat="1" applyFont="1" applyFill="1" applyBorder="1" applyAlignment="1">
      <alignment horizontal="center" vertical="center"/>
    </xf>
    <xf numFmtId="0" fontId="1" fillId="3" borderId="1" xfId="0" applyFont="1" applyFill="1" applyBorder="1" applyAlignment="1">
      <alignment horizontal="center" vertical="center"/>
    </xf>
    <xf numFmtId="14" fontId="2" fillId="3" borderId="1" xfId="0" applyNumberFormat="1" applyFont="1" applyFill="1" applyBorder="1" applyAlignment="1">
      <alignment vertical="center"/>
    </xf>
    <xf numFmtId="165" fontId="1" fillId="0" borderId="1" xfId="0" applyNumberFormat="1" applyFont="1" applyBorder="1" applyAlignment="1">
      <alignment vertical="center"/>
    </xf>
    <xf numFmtId="165" fontId="1" fillId="3" borderId="1" xfId="0" applyNumberFormat="1" applyFont="1" applyFill="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file:///S:\accounts\Mike\24-25\Capital%20Budgets%20-%20Monitoring\Capital%20Budgets%202024-25%20-%20Proposed%20Sept%20-%20Final.xlsx" TargetMode="External"/><Relationship Id="rId2" Type="http://schemas.microsoft.com/office/2019/04/relationships/externalLinkLongPath" Target="https://ashfieldgovuk.sharepoint.com/sites/Collaboration-TownsFund/Shared%20Documents/Regen%20and%20Green%20Space%20%20Progamme/Green%20Space%20Programme/6)%20S106%20Monitoring/Capital%20Budgets%20-%20Monitoring/Capital%20Budgets%202024-25%20-%20Proposed%20Sept%20-%20Final.xlsx?F5D3D710" TargetMode="External"/><Relationship Id="rId1" Type="http://schemas.openxmlformats.org/officeDocument/2006/relationships/externalLinkPath" Target="file:///\\F5D3D710\Capital%20Budgets%202024-25%20-%20Proposed%20Sept%20-%20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alternateUrls>
    <sheetNames>
      <sheetName val="Tables"/>
      <sheetName val="GL Budgets when Approved"/>
      <sheetName val="GL Budgets - PM Check"/>
      <sheetName val="General Fund and HRA 24-25"/>
      <sheetName val="Area Schemes 24-25"/>
      <sheetName val="Capital Grant 24-25"/>
      <sheetName val="Towns Fund Financing"/>
      <sheetName val="Towns Fund Receipts"/>
      <sheetName val="Ians Revised budget proposals"/>
      <sheetName val="IANs Proposals"/>
    </sheetNames>
    <sheetDataSet>
      <sheetData sheetId="0" refreshError="1"/>
      <sheetData sheetId="1" refreshError="1"/>
      <sheetData sheetId="2" refreshError="1"/>
      <sheetData sheetId="3" refreshError="1">
        <row r="19">
          <cell r="B19" t="str">
            <v>Hucknall Car Park - Titchfield Street</v>
          </cell>
        </row>
      </sheetData>
      <sheetData sheetId="4" refreshError="1"/>
      <sheetData sheetId="5" refreshError="1"/>
      <sheetData sheetId="6" refreshError="1"/>
      <sheetData sheetId="7" refreshError="1"/>
      <sheetData sheetId="8" refreshError="1"/>
      <sheetData sheetId="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465DD8-F3F9-4C16-8635-495446EF3D7A}">
  <dimension ref="A1:O133"/>
  <sheetViews>
    <sheetView tabSelected="1" workbookViewId="0">
      <pane xSplit="5" ySplit="1" topLeftCell="G24" activePane="bottomRight" state="frozen"/>
      <selection pane="topRight" activeCell="F1" sqref="F1"/>
      <selection pane="bottomLeft" activeCell="A2" sqref="A2"/>
      <selection pane="bottomRight" activeCell="M38" sqref="M38"/>
    </sheetView>
  </sheetViews>
  <sheetFormatPr defaultColWidth="8.6640625" defaultRowHeight="18" customHeight="1" x14ac:dyDescent="0.3"/>
  <cols>
    <col min="1" max="1" width="14.6640625" style="1" bestFit="1" customWidth="1"/>
    <col min="2" max="2" width="13.5546875" style="1" customWidth="1"/>
    <col min="3" max="3" width="14.6640625" style="1" customWidth="1"/>
    <col min="4" max="4" width="53.88671875" style="2" customWidth="1"/>
    <col min="5" max="6" width="24.109375" style="1" customWidth="1"/>
    <col min="7" max="7" width="20.33203125" style="3" bestFit="1" customWidth="1"/>
    <col min="8" max="8" width="100.6640625" style="2" hidden="1" customWidth="1"/>
    <col min="9" max="9" width="64" style="1" hidden="1" customWidth="1"/>
    <col min="10" max="10" width="80.5546875" style="1" hidden="1" customWidth="1"/>
    <col min="11" max="11" width="27.88671875" style="4" hidden="1" customWidth="1"/>
    <col min="12" max="12" width="19.33203125" style="6" hidden="1" customWidth="1"/>
    <col min="13" max="13" width="8.6640625" style="1"/>
    <col min="14" max="14" width="10" style="30" bestFit="1" customWidth="1"/>
    <col min="15" max="15" width="11.6640625" style="1" bestFit="1" customWidth="1"/>
    <col min="16" max="16384" width="8.6640625" style="1"/>
  </cols>
  <sheetData>
    <row r="1" spans="1:15" ht="18" customHeight="1" x14ac:dyDescent="0.3">
      <c r="A1" s="1" t="s">
        <v>0</v>
      </c>
      <c r="B1" s="1" t="s">
        <v>1</v>
      </c>
      <c r="C1" s="1" t="s">
        <v>2</v>
      </c>
      <c r="D1" s="2" t="s">
        <v>3</v>
      </c>
      <c r="E1" s="1" t="s">
        <v>4</v>
      </c>
      <c r="G1" s="5" t="s">
        <v>160</v>
      </c>
      <c r="H1" s="20" t="s">
        <v>5</v>
      </c>
      <c r="I1" s="1" t="s">
        <v>6</v>
      </c>
      <c r="J1" s="1" t="s">
        <v>7</v>
      </c>
      <c r="K1" s="4" t="s">
        <v>8</v>
      </c>
      <c r="L1" s="6" t="s">
        <v>9</v>
      </c>
      <c r="M1" s="1" t="s">
        <v>208</v>
      </c>
      <c r="N1" s="30" t="s">
        <v>209</v>
      </c>
      <c r="O1" s="1" t="s">
        <v>211</v>
      </c>
    </row>
    <row r="2" spans="1:15" ht="18" customHeight="1" x14ac:dyDescent="0.3">
      <c r="A2" s="1" t="s">
        <v>16</v>
      </c>
      <c r="B2" s="1" t="s">
        <v>29</v>
      </c>
      <c r="C2" s="1" t="s">
        <v>27</v>
      </c>
      <c r="D2" s="2" t="s">
        <v>17</v>
      </c>
      <c r="E2" s="1" t="s">
        <v>18</v>
      </c>
      <c r="G2" s="3">
        <v>-124585.76</v>
      </c>
      <c r="H2" s="2" t="s">
        <v>28</v>
      </c>
      <c r="I2" s="1" t="s">
        <v>19</v>
      </c>
      <c r="K2" s="4" t="s">
        <v>14</v>
      </c>
      <c r="L2" s="5" t="str">
        <f>IF(K2="n/a","N/A",#REF!+K2)</f>
        <v>N/A</v>
      </c>
    </row>
    <row r="3" spans="1:15" ht="18" customHeight="1" x14ac:dyDescent="0.3">
      <c r="A3" s="1" t="s">
        <v>16</v>
      </c>
      <c r="B3" s="1" t="s">
        <v>29</v>
      </c>
      <c r="C3" s="1" t="s">
        <v>27</v>
      </c>
      <c r="D3" s="2" t="s">
        <v>17</v>
      </c>
      <c r="E3" s="1" t="s">
        <v>18</v>
      </c>
      <c r="G3" s="3">
        <v>-56725.3</v>
      </c>
      <c r="H3" s="2" t="s">
        <v>30</v>
      </c>
      <c r="I3" s="1" t="s">
        <v>19</v>
      </c>
      <c r="K3" s="4" t="s">
        <v>14</v>
      </c>
      <c r="L3" s="5" t="str">
        <f>IF(K3="n/a","N/A",#REF!+K3)</f>
        <v>N/A</v>
      </c>
    </row>
    <row r="4" spans="1:15" ht="18" customHeight="1" x14ac:dyDescent="0.3">
      <c r="A4" s="1" t="s">
        <v>16</v>
      </c>
      <c r="B4" s="10" t="s">
        <v>171</v>
      </c>
      <c r="C4" s="10" t="s">
        <v>172</v>
      </c>
      <c r="D4" s="2" t="s">
        <v>17</v>
      </c>
      <c r="E4" s="1" t="s">
        <v>18</v>
      </c>
      <c r="G4" s="3">
        <v>-124690.78</v>
      </c>
      <c r="H4" s="2" t="s">
        <v>11</v>
      </c>
      <c r="I4" s="1" t="s">
        <v>19</v>
      </c>
      <c r="K4" s="4" t="s">
        <v>14</v>
      </c>
      <c r="L4" s="5" t="str">
        <f>IF(K4="n/a","N/A",#REF!+K4)</f>
        <v>N/A</v>
      </c>
    </row>
    <row r="5" spans="1:15" ht="18" customHeight="1" x14ac:dyDescent="0.3">
      <c r="A5" s="1" t="s">
        <v>16</v>
      </c>
      <c r="B5" s="1" t="s">
        <v>31</v>
      </c>
      <c r="C5" s="1" t="s">
        <v>32</v>
      </c>
      <c r="D5" s="2" t="s">
        <v>17</v>
      </c>
      <c r="E5" s="1" t="s">
        <v>33</v>
      </c>
      <c r="G5" s="3">
        <v>-458150</v>
      </c>
      <c r="H5" s="2" t="s">
        <v>34</v>
      </c>
      <c r="I5" s="1" t="s">
        <v>35</v>
      </c>
      <c r="K5" s="4" t="s">
        <v>14</v>
      </c>
      <c r="L5" s="5" t="str">
        <f>IF(K5="n/a","N/A",#REF!+K5)</f>
        <v>N/A</v>
      </c>
    </row>
    <row r="6" spans="1:15" ht="18" customHeight="1" x14ac:dyDescent="0.3">
      <c r="A6" s="1" t="s">
        <v>16</v>
      </c>
      <c r="B6" s="1" t="s">
        <v>126</v>
      </c>
      <c r="C6" s="1" t="s">
        <v>127</v>
      </c>
      <c r="D6" s="2" t="s">
        <v>17</v>
      </c>
      <c r="E6" s="1" t="s">
        <v>111</v>
      </c>
      <c r="G6" s="3">
        <v>-154301.91</v>
      </c>
      <c r="H6" s="2" t="s">
        <v>129</v>
      </c>
    </row>
    <row r="7" spans="1:15" ht="18" customHeight="1" x14ac:dyDescent="0.3">
      <c r="A7" s="1" t="s">
        <v>16</v>
      </c>
      <c r="B7" s="1" t="s">
        <v>126</v>
      </c>
      <c r="C7" s="1" t="s">
        <v>127</v>
      </c>
      <c r="D7" s="2" t="s">
        <v>17</v>
      </c>
      <c r="E7" s="1" t="s">
        <v>15</v>
      </c>
      <c r="G7" s="3">
        <v>-203308.23</v>
      </c>
      <c r="H7" s="2" t="s">
        <v>130</v>
      </c>
    </row>
    <row r="8" spans="1:15" ht="18" customHeight="1" x14ac:dyDescent="0.3">
      <c r="A8" s="1" t="s">
        <v>23</v>
      </c>
      <c r="B8" s="1" t="s">
        <v>38</v>
      </c>
      <c r="C8" s="1" t="s">
        <v>39</v>
      </c>
      <c r="D8" s="2" t="s">
        <v>40</v>
      </c>
      <c r="E8" s="1" t="s">
        <v>33</v>
      </c>
      <c r="G8" s="3">
        <v>-210155.29</v>
      </c>
      <c r="H8" s="2" t="s">
        <v>40</v>
      </c>
      <c r="I8" s="1" t="s">
        <v>35</v>
      </c>
      <c r="K8" s="4" t="s">
        <v>14</v>
      </c>
      <c r="L8" s="5" t="str">
        <f>IF(K8="n/a","N/A",#REF!+K8)</f>
        <v>N/A</v>
      </c>
    </row>
    <row r="9" spans="1:15" ht="18" customHeight="1" x14ac:dyDescent="0.3">
      <c r="A9" s="1" t="s">
        <v>41</v>
      </c>
      <c r="B9" s="1" t="s">
        <v>43</v>
      </c>
      <c r="C9" s="1" t="s">
        <v>44</v>
      </c>
      <c r="D9" s="2" t="s">
        <v>42</v>
      </c>
      <c r="E9" s="1" t="s">
        <v>18</v>
      </c>
      <c r="G9" s="3">
        <v>-55667</v>
      </c>
      <c r="H9" s="2" t="s">
        <v>45</v>
      </c>
      <c r="I9" s="1" t="s">
        <v>19</v>
      </c>
      <c r="K9" s="4" t="s">
        <v>14</v>
      </c>
      <c r="L9" s="5" t="str">
        <f>IF(K9="n/a","N/A",#REF!+K9)</f>
        <v>N/A</v>
      </c>
    </row>
    <row r="10" spans="1:15" ht="18" customHeight="1" x14ac:dyDescent="0.3">
      <c r="A10" s="1" t="s">
        <v>46</v>
      </c>
      <c r="B10" s="1" t="s">
        <v>47</v>
      </c>
      <c r="C10" s="1" t="s">
        <v>48</v>
      </c>
      <c r="D10" s="2" t="s">
        <v>49</v>
      </c>
      <c r="E10" s="1" t="s">
        <v>33</v>
      </c>
      <c r="G10" s="3">
        <v>-218538.56</v>
      </c>
      <c r="H10" s="2" t="s">
        <v>50</v>
      </c>
      <c r="I10" s="1" t="s">
        <v>35</v>
      </c>
      <c r="K10" s="4" t="s">
        <v>14</v>
      </c>
      <c r="L10" s="5" t="str">
        <f>IF(K10="n/a","N/A",#REF!+K10)</f>
        <v>N/A</v>
      </c>
    </row>
    <row r="11" spans="1:15" ht="18" customHeight="1" x14ac:dyDescent="0.3">
      <c r="A11" s="1" t="s">
        <v>135</v>
      </c>
      <c r="B11" s="1" t="s">
        <v>133</v>
      </c>
      <c r="D11" s="2" t="s">
        <v>136</v>
      </c>
      <c r="E11" s="1" t="s">
        <v>134</v>
      </c>
      <c r="G11" s="3">
        <v>-130034.75</v>
      </c>
    </row>
    <row r="12" spans="1:15" ht="18" customHeight="1" x14ac:dyDescent="0.3">
      <c r="A12" s="1" t="s">
        <v>135</v>
      </c>
      <c r="B12" s="1" t="s">
        <v>133</v>
      </c>
      <c r="D12" s="2" t="s">
        <v>136</v>
      </c>
      <c r="E12" s="1" t="s">
        <v>132</v>
      </c>
      <c r="G12" s="3">
        <v>-144819.41</v>
      </c>
    </row>
    <row r="13" spans="1:15" ht="18" customHeight="1" x14ac:dyDescent="0.3">
      <c r="A13" s="1" t="s">
        <v>135</v>
      </c>
      <c r="B13" s="7" t="s">
        <v>176</v>
      </c>
      <c r="D13" s="2" t="s">
        <v>136</v>
      </c>
      <c r="E13" s="1" t="s">
        <v>10</v>
      </c>
      <c r="G13" s="3">
        <v>-38171.129999999997</v>
      </c>
    </row>
    <row r="14" spans="1:15" ht="18" customHeight="1" x14ac:dyDescent="0.3">
      <c r="A14" s="1" t="s">
        <v>135</v>
      </c>
      <c r="B14" s="7" t="s">
        <v>176</v>
      </c>
      <c r="D14" s="2" t="s">
        <v>136</v>
      </c>
      <c r="E14" s="1" t="s">
        <v>15</v>
      </c>
      <c r="G14" s="3">
        <v>-21206.19</v>
      </c>
    </row>
    <row r="15" spans="1:15" ht="18" customHeight="1" x14ac:dyDescent="0.3">
      <c r="A15" s="1" t="s">
        <v>135</v>
      </c>
      <c r="B15" s="7" t="s">
        <v>176</v>
      </c>
      <c r="D15" s="2" t="s">
        <v>136</v>
      </c>
      <c r="E15" s="1" t="s">
        <v>33</v>
      </c>
      <c r="G15" s="3">
        <v>-20586.96</v>
      </c>
    </row>
    <row r="16" spans="1:15" ht="18" customHeight="1" x14ac:dyDescent="0.3">
      <c r="A16" s="1" t="s">
        <v>135</v>
      </c>
      <c r="B16" s="7" t="s">
        <v>176</v>
      </c>
      <c r="D16" s="2" t="s">
        <v>136</v>
      </c>
      <c r="E16" s="1" t="s">
        <v>36</v>
      </c>
      <c r="G16" s="3">
        <v>-1753.04</v>
      </c>
    </row>
    <row r="17" spans="1:12" ht="18" customHeight="1" x14ac:dyDescent="0.3">
      <c r="A17" s="1" t="s">
        <v>135</v>
      </c>
      <c r="B17" s="7" t="s">
        <v>176</v>
      </c>
      <c r="D17" s="2" t="s">
        <v>136</v>
      </c>
      <c r="E17" s="1" t="s">
        <v>13</v>
      </c>
      <c r="G17" s="3">
        <v>-46300.17</v>
      </c>
    </row>
    <row r="18" spans="1:12" ht="18" customHeight="1" x14ac:dyDescent="0.3">
      <c r="A18" s="1" t="s">
        <v>51</v>
      </c>
      <c r="B18" s="1" t="s">
        <v>52</v>
      </c>
      <c r="C18" s="1" t="s">
        <v>53</v>
      </c>
      <c r="D18" s="2" t="s">
        <v>54</v>
      </c>
      <c r="E18" s="1" t="s">
        <v>20</v>
      </c>
      <c r="G18" s="3">
        <v>-105237.5</v>
      </c>
      <c r="H18" s="2" t="s">
        <v>22</v>
      </c>
      <c r="I18" s="1" t="s">
        <v>21</v>
      </c>
      <c r="K18" s="4" t="s">
        <v>14</v>
      </c>
      <c r="L18" s="5" t="str">
        <f>IF(K18="n/a","N/A",#REF!+K18)</f>
        <v>N/A</v>
      </c>
    </row>
    <row r="19" spans="1:12" ht="18" customHeight="1" x14ac:dyDescent="0.3">
      <c r="A19" s="1" t="s">
        <v>51</v>
      </c>
      <c r="B19" s="1" t="s">
        <v>52</v>
      </c>
      <c r="C19" s="1" t="s">
        <v>53</v>
      </c>
      <c r="D19" s="2" t="s">
        <v>54</v>
      </c>
      <c r="E19" s="1" t="s">
        <v>25</v>
      </c>
      <c r="G19" s="3">
        <v>-104416.83731149201</v>
      </c>
      <c r="H19" s="2" t="s">
        <v>55</v>
      </c>
      <c r="I19" s="1" t="s">
        <v>26</v>
      </c>
      <c r="K19" s="4">
        <v>0</v>
      </c>
      <c r="L19" s="5" t="e">
        <f>IF(K19="n/a","N/A",#REF!+K19)</f>
        <v>#REF!</v>
      </c>
    </row>
    <row r="20" spans="1:12" ht="18" customHeight="1" x14ac:dyDescent="0.3">
      <c r="A20" s="1" t="s">
        <v>56</v>
      </c>
      <c r="B20" s="1" t="s">
        <v>57</v>
      </c>
      <c r="C20" s="1" t="s">
        <v>58</v>
      </c>
      <c r="D20" s="2" t="s">
        <v>59</v>
      </c>
      <c r="E20" s="1" t="s">
        <v>18</v>
      </c>
      <c r="G20" s="3">
        <v>-6661.63</v>
      </c>
      <c r="H20" s="2" t="s">
        <v>60</v>
      </c>
      <c r="I20" s="1" t="s">
        <v>19</v>
      </c>
      <c r="K20" s="4" t="s">
        <v>14</v>
      </c>
      <c r="L20" s="5" t="str">
        <f>IF(K20="n/a","N/A",#REF!+K20)</f>
        <v>N/A</v>
      </c>
    </row>
    <row r="21" spans="1:12" ht="18" customHeight="1" x14ac:dyDescent="0.3">
      <c r="A21" s="1" t="s">
        <v>56</v>
      </c>
      <c r="B21" s="1" t="s">
        <v>57</v>
      </c>
      <c r="C21" s="1" t="s">
        <v>58</v>
      </c>
      <c r="D21" s="2" t="s">
        <v>59</v>
      </c>
      <c r="E21" s="1" t="s">
        <v>20</v>
      </c>
      <c r="G21" s="3">
        <v>-100068.4</v>
      </c>
      <c r="H21" s="2" t="s">
        <v>61</v>
      </c>
      <c r="I21" s="1" t="s">
        <v>21</v>
      </c>
      <c r="K21" s="4" t="s">
        <v>14</v>
      </c>
      <c r="L21" s="5" t="str">
        <f>IF(K21="n/a","N/A",#REF!+K21)</f>
        <v>N/A</v>
      </c>
    </row>
    <row r="22" spans="1:12" ht="18" customHeight="1" x14ac:dyDescent="0.3">
      <c r="A22" s="1" t="s">
        <v>56</v>
      </c>
      <c r="B22" s="1" t="s">
        <v>57</v>
      </c>
      <c r="C22" s="1" t="s">
        <v>58</v>
      </c>
      <c r="D22" s="2" t="s">
        <v>59</v>
      </c>
      <c r="E22" s="1" t="s">
        <v>20</v>
      </c>
      <c r="G22" s="3">
        <v>-94611.49</v>
      </c>
      <c r="H22" s="2" t="s">
        <v>62</v>
      </c>
      <c r="I22" s="1" t="s">
        <v>21</v>
      </c>
      <c r="K22" s="4" t="s">
        <v>14</v>
      </c>
      <c r="L22" s="5" t="str">
        <f>IF(K22="n/a","N/A",#REF!+K22)</f>
        <v>N/A</v>
      </c>
    </row>
    <row r="23" spans="1:12" ht="18" customHeight="1" x14ac:dyDescent="0.3">
      <c r="A23" s="1" t="s">
        <v>56</v>
      </c>
      <c r="B23" s="1" t="s">
        <v>57</v>
      </c>
      <c r="C23" s="1" t="s">
        <v>58</v>
      </c>
      <c r="D23" s="2" t="s">
        <v>59</v>
      </c>
      <c r="E23" s="1" t="s">
        <v>33</v>
      </c>
      <c r="G23" s="3">
        <v>-34653.82</v>
      </c>
      <c r="H23" s="2" t="s">
        <v>63</v>
      </c>
      <c r="I23" s="1" t="s">
        <v>35</v>
      </c>
      <c r="K23" s="4" t="s">
        <v>14</v>
      </c>
      <c r="L23" s="5" t="str">
        <f>IF(K23="n/a","N/A",#REF!+K23)</f>
        <v>N/A</v>
      </c>
    </row>
    <row r="24" spans="1:12" ht="18" customHeight="1" x14ac:dyDescent="0.3">
      <c r="A24" s="1" t="s">
        <v>64</v>
      </c>
      <c r="B24" s="1" t="s">
        <v>43</v>
      </c>
      <c r="C24" s="1" t="s">
        <v>44</v>
      </c>
      <c r="D24" s="2" t="s">
        <v>24</v>
      </c>
      <c r="E24" s="1" t="s">
        <v>20</v>
      </c>
      <c r="G24" s="3">
        <v>-449737</v>
      </c>
      <c r="H24" s="2" t="s">
        <v>22</v>
      </c>
      <c r="I24" s="1" t="s">
        <v>21</v>
      </c>
      <c r="K24" s="4" t="s">
        <v>14</v>
      </c>
      <c r="L24" s="5" t="str">
        <f>IF(K24="n/a","N/A",#REF!+K24)</f>
        <v>N/A</v>
      </c>
    </row>
    <row r="25" spans="1:12" ht="18" customHeight="1" x14ac:dyDescent="0.3">
      <c r="A25" s="1" t="s">
        <v>64</v>
      </c>
      <c r="B25" s="1" t="s">
        <v>65</v>
      </c>
      <c r="C25" s="1" t="s">
        <v>66</v>
      </c>
      <c r="D25" s="2" t="s">
        <v>24</v>
      </c>
      <c r="E25" s="1" t="s">
        <v>20</v>
      </c>
      <c r="G25" s="3">
        <v>-29186.47</v>
      </c>
      <c r="H25" s="2" t="s">
        <v>22</v>
      </c>
      <c r="I25" s="1" t="s">
        <v>21</v>
      </c>
      <c r="K25" s="4" t="s">
        <v>14</v>
      </c>
      <c r="L25" s="5" t="str">
        <f>IF(K25="n/a","N/A",#REF!+K25)</f>
        <v>N/A</v>
      </c>
    </row>
    <row r="26" spans="1:12" ht="18" customHeight="1" x14ac:dyDescent="0.3">
      <c r="A26" s="1" t="s">
        <v>64</v>
      </c>
      <c r="B26" s="1" t="s">
        <v>65</v>
      </c>
      <c r="C26" s="1" t="s">
        <v>66</v>
      </c>
      <c r="D26" s="2" t="s">
        <v>24</v>
      </c>
      <c r="E26" s="1" t="s">
        <v>67</v>
      </c>
      <c r="G26" s="3">
        <v>-757.49</v>
      </c>
      <c r="H26" s="2" t="s">
        <v>68</v>
      </c>
      <c r="I26" s="1" t="s">
        <v>69</v>
      </c>
      <c r="K26" s="4" t="s">
        <v>14</v>
      </c>
      <c r="L26" s="5" t="str">
        <f>IF(K26="n/a","N/A",#REF!+K26)</f>
        <v>N/A</v>
      </c>
    </row>
    <row r="27" spans="1:12" ht="18" customHeight="1" x14ac:dyDescent="0.3">
      <c r="A27" s="1" t="s">
        <v>64</v>
      </c>
      <c r="B27" s="1" t="s">
        <v>43</v>
      </c>
      <c r="C27" s="1" t="s">
        <v>44</v>
      </c>
      <c r="D27" s="2" t="s">
        <v>24</v>
      </c>
      <c r="E27" s="1" t="s">
        <v>67</v>
      </c>
      <c r="G27" s="3">
        <v>-11672.28</v>
      </c>
      <c r="H27" s="2" t="s">
        <v>70</v>
      </c>
      <c r="I27" s="1" t="s">
        <v>69</v>
      </c>
      <c r="K27" s="4" t="s">
        <v>14</v>
      </c>
      <c r="L27" s="5" t="str">
        <f>IF(K27="n/a","N/A",#REF!+K27)</f>
        <v>N/A</v>
      </c>
    </row>
    <row r="28" spans="1:12" ht="18" customHeight="1" x14ac:dyDescent="0.3">
      <c r="A28" s="1" t="s">
        <v>64</v>
      </c>
      <c r="B28" s="1" t="s">
        <v>43</v>
      </c>
      <c r="C28" s="1" t="s">
        <v>44</v>
      </c>
      <c r="D28" s="2" t="s">
        <v>24</v>
      </c>
      <c r="E28" s="1" t="s">
        <v>33</v>
      </c>
      <c r="G28" s="3">
        <v>-55812.5</v>
      </c>
      <c r="H28" s="2" t="s">
        <v>71</v>
      </c>
      <c r="I28" s="1" t="s">
        <v>35</v>
      </c>
      <c r="K28" s="4" t="s">
        <v>14</v>
      </c>
      <c r="L28" s="5" t="str">
        <f>IF(K28="n/a","N/A",#REF!+K28)</f>
        <v>N/A</v>
      </c>
    </row>
    <row r="29" spans="1:12" ht="18" customHeight="1" x14ac:dyDescent="0.3">
      <c r="A29" s="1" t="s">
        <v>64</v>
      </c>
      <c r="B29" s="1" t="s">
        <v>65</v>
      </c>
      <c r="C29" s="1" t="s">
        <v>66</v>
      </c>
      <c r="D29" s="2" t="s">
        <v>24</v>
      </c>
      <c r="E29" s="1" t="s">
        <v>33</v>
      </c>
      <c r="G29" s="3">
        <v>-3622.05</v>
      </c>
      <c r="H29" s="2" t="s">
        <v>72</v>
      </c>
      <c r="I29" s="1" t="s">
        <v>35</v>
      </c>
      <c r="K29" s="4" t="s">
        <v>14</v>
      </c>
      <c r="L29" s="5" t="str">
        <f>IF(K29="n/a","N/A",#REF!+K29)</f>
        <v>N/A</v>
      </c>
    </row>
    <row r="30" spans="1:12" ht="18" customHeight="1" x14ac:dyDescent="0.3">
      <c r="A30" s="9" t="s">
        <v>64</v>
      </c>
      <c r="B30" s="7" t="s">
        <v>141</v>
      </c>
      <c r="D30" s="2" t="s">
        <v>24</v>
      </c>
      <c r="E30" s="1" t="s">
        <v>20</v>
      </c>
      <c r="G30" s="3">
        <v>-524257.38</v>
      </c>
      <c r="L30" s="5"/>
    </row>
    <row r="31" spans="1:12" ht="18" customHeight="1" x14ac:dyDescent="0.3">
      <c r="A31" s="1" t="s">
        <v>64</v>
      </c>
      <c r="B31" s="1" t="s">
        <v>141</v>
      </c>
      <c r="D31" s="2" t="s">
        <v>24</v>
      </c>
      <c r="E31" s="1" t="s">
        <v>33</v>
      </c>
      <c r="G31" s="3">
        <v>-65060.5</v>
      </c>
      <c r="L31" s="5"/>
    </row>
    <row r="32" spans="1:12" ht="18" customHeight="1" x14ac:dyDescent="0.3">
      <c r="A32" s="1" t="s">
        <v>64</v>
      </c>
      <c r="B32" s="1" t="s">
        <v>142</v>
      </c>
      <c r="D32" s="2" t="s">
        <v>24</v>
      </c>
      <c r="E32" s="1" t="s">
        <v>10</v>
      </c>
      <c r="G32" s="3">
        <v>-126478.2</v>
      </c>
      <c r="L32" s="5"/>
    </row>
    <row r="33" spans="1:15" s="22" customFormat="1" ht="18" customHeight="1" x14ac:dyDescent="0.3">
      <c r="A33" s="22" t="s">
        <v>190</v>
      </c>
      <c r="B33" s="29" t="s">
        <v>191</v>
      </c>
      <c r="D33" s="24" t="s">
        <v>192</v>
      </c>
      <c r="E33" s="22" t="s">
        <v>20</v>
      </c>
      <c r="G33" s="25">
        <v>-499837.04</v>
      </c>
      <c r="H33" s="24"/>
      <c r="K33" s="26"/>
      <c r="L33" s="28"/>
      <c r="N33" s="31"/>
    </row>
    <row r="34" spans="1:15" s="22" customFormat="1" ht="18" customHeight="1" x14ac:dyDescent="0.3">
      <c r="A34" s="22" t="s">
        <v>190</v>
      </c>
      <c r="B34" s="29" t="s">
        <v>191</v>
      </c>
      <c r="D34" s="24" t="s">
        <v>192</v>
      </c>
      <c r="E34" s="22" t="s">
        <v>15</v>
      </c>
      <c r="G34" s="25">
        <v>-39478.53</v>
      </c>
      <c r="H34" s="24"/>
      <c r="K34" s="26"/>
      <c r="L34" s="28"/>
      <c r="N34" s="31"/>
    </row>
    <row r="35" spans="1:15" s="22" customFormat="1" ht="18" customHeight="1" x14ac:dyDescent="0.3">
      <c r="A35" s="22" t="s">
        <v>190</v>
      </c>
      <c r="B35" s="29" t="s">
        <v>191</v>
      </c>
      <c r="D35" s="24" t="s">
        <v>192</v>
      </c>
      <c r="E35" s="22" t="s">
        <v>20</v>
      </c>
      <c r="G35" s="25">
        <v>-479482.27</v>
      </c>
      <c r="H35" s="24"/>
      <c r="K35" s="26"/>
      <c r="L35" s="28"/>
      <c r="N35" s="31"/>
    </row>
    <row r="36" spans="1:15" s="22" customFormat="1" ht="18" customHeight="1" x14ac:dyDescent="0.3">
      <c r="A36" s="22" t="s">
        <v>190</v>
      </c>
      <c r="B36" s="29" t="s">
        <v>191</v>
      </c>
      <c r="D36" s="24" t="s">
        <v>192</v>
      </c>
      <c r="E36" s="22" t="s">
        <v>10</v>
      </c>
      <c r="G36" s="25">
        <v>-46038.23</v>
      </c>
      <c r="H36" s="24"/>
      <c r="K36" s="26"/>
      <c r="L36" s="28"/>
      <c r="N36" s="31"/>
    </row>
    <row r="37" spans="1:15" s="22" customFormat="1" ht="18" customHeight="1" x14ac:dyDescent="0.3">
      <c r="A37" s="22" t="s">
        <v>190</v>
      </c>
      <c r="B37" s="29" t="s">
        <v>191</v>
      </c>
      <c r="D37" s="24" t="s">
        <v>192</v>
      </c>
      <c r="E37" s="22" t="s">
        <v>15</v>
      </c>
      <c r="G37" s="25">
        <v>-2483.2399999999998</v>
      </c>
      <c r="H37" s="24"/>
      <c r="K37" s="26"/>
      <c r="L37" s="28"/>
      <c r="N37" s="31"/>
    </row>
    <row r="38" spans="1:15" ht="18" customHeight="1" x14ac:dyDescent="0.3">
      <c r="A38" s="1" t="s">
        <v>73</v>
      </c>
      <c r="B38" s="1" t="s">
        <v>77</v>
      </c>
      <c r="C38" s="1" t="s">
        <v>78</v>
      </c>
      <c r="D38" s="2" t="s">
        <v>74</v>
      </c>
      <c r="E38" s="1" t="s">
        <v>18</v>
      </c>
      <c r="G38" s="3">
        <v>-54000</v>
      </c>
      <c r="H38" s="2" t="s">
        <v>79</v>
      </c>
      <c r="I38" s="1" t="s">
        <v>19</v>
      </c>
      <c r="K38" s="4" t="s">
        <v>14</v>
      </c>
      <c r="L38" s="5" t="str">
        <f>IF(K38="n/a","N/A",#REF!+K38)</f>
        <v>N/A</v>
      </c>
      <c r="M38" s="1" t="s">
        <v>210</v>
      </c>
      <c r="N38" s="30">
        <v>54000</v>
      </c>
      <c r="O38" s="30">
        <f>SUM(N38+G38)</f>
        <v>0</v>
      </c>
    </row>
    <row r="39" spans="1:15" ht="18" customHeight="1" x14ac:dyDescent="0.3">
      <c r="A39" s="1" t="s">
        <v>73</v>
      </c>
      <c r="B39" s="1" t="s">
        <v>75</v>
      </c>
      <c r="C39" s="1" t="s">
        <v>76</v>
      </c>
      <c r="D39" s="2" t="s">
        <v>74</v>
      </c>
      <c r="E39" s="1" t="s">
        <v>18</v>
      </c>
      <c r="G39" s="3">
        <v>-9881.77</v>
      </c>
      <c r="H39" s="2" t="s">
        <v>79</v>
      </c>
      <c r="I39" s="1" t="s">
        <v>19</v>
      </c>
      <c r="K39" s="4" t="s">
        <v>14</v>
      </c>
      <c r="L39" s="5" t="str">
        <f>IF(K39="n/a","N/A",#REF!+K39)</f>
        <v>N/A</v>
      </c>
      <c r="M39" s="1" t="s">
        <v>210</v>
      </c>
      <c r="N39" s="30">
        <v>9881.77</v>
      </c>
      <c r="O39" s="30">
        <f>SUM(N39+G39)</f>
        <v>0</v>
      </c>
    </row>
    <row r="40" spans="1:15" ht="18" customHeight="1" x14ac:dyDescent="0.3">
      <c r="A40" s="1" t="s">
        <v>73</v>
      </c>
      <c r="B40" s="1" t="s">
        <v>75</v>
      </c>
      <c r="C40" s="1" t="s">
        <v>76</v>
      </c>
      <c r="D40" s="2" t="s">
        <v>74</v>
      </c>
      <c r="E40" s="1" t="s">
        <v>18</v>
      </c>
      <c r="G40" s="3">
        <v>-3659.91</v>
      </c>
      <c r="H40" s="2" t="s">
        <v>80</v>
      </c>
      <c r="I40" s="1" t="s">
        <v>19</v>
      </c>
      <c r="K40" s="4" t="s">
        <v>14</v>
      </c>
      <c r="L40" s="5" t="str">
        <f>IF(K40="n/a","N/A",#REF!+K40)</f>
        <v>N/A</v>
      </c>
    </row>
    <row r="41" spans="1:15" ht="18" customHeight="1" x14ac:dyDescent="0.3">
      <c r="A41" s="1" t="s">
        <v>73</v>
      </c>
      <c r="B41" s="1" t="s">
        <v>77</v>
      </c>
      <c r="C41" s="1" t="s">
        <v>78</v>
      </c>
      <c r="D41" s="2" t="s">
        <v>74</v>
      </c>
      <c r="E41" s="1" t="s">
        <v>36</v>
      </c>
      <c r="G41" s="3">
        <v>-1899.68</v>
      </c>
      <c r="H41" s="2" t="s">
        <v>81</v>
      </c>
      <c r="I41" s="1" t="s">
        <v>37</v>
      </c>
      <c r="K41" s="4" t="s">
        <v>14</v>
      </c>
      <c r="L41" s="5" t="str">
        <f>IF(K41="n/a","N/A",#REF!+K41)</f>
        <v>N/A</v>
      </c>
    </row>
    <row r="42" spans="1:15" ht="18" customHeight="1" x14ac:dyDescent="0.3">
      <c r="A42" s="1" t="s">
        <v>73</v>
      </c>
      <c r="B42" s="1" t="s">
        <v>75</v>
      </c>
      <c r="C42" s="1" t="s">
        <v>76</v>
      </c>
      <c r="D42" s="2" t="s">
        <v>74</v>
      </c>
      <c r="E42" s="1" t="s">
        <v>36</v>
      </c>
      <c r="G42" s="3">
        <v>-347.63</v>
      </c>
      <c r="H42" s="2" t="s">
        <v>82</v>
      </c>
      <c r="I42" s="1" t="s">
        <v>37</v>
      </c>
      <c r="K42" s="4" t="s">
        <v>14</v>
      </c>
      <c r="L42" s="5" t="str">
        <f>IF(K42="n/a","N/A",#REF!+K42)</f>
        <v>N/A</v>
      </c>
    </row>
    <row r="43" spans="1:15" ht="18" customHeight="1" x14ac:dyDescent="0.3">
      <c r="A43" s="1" t="s">
        <v>73</v>
      </c>
      <c r="B43" s="1" t="s">
        <v>77</v>
      </c>
      <c r="C43" s="1" t="s">
        <v>78</v>
      </c>
      <c r="D43" s="2" t="s">
        <v>74</v>
      </c>
      <c r="E43" s="1" t="s">
        <v>33</v>
      </c>
      <c r="G43" s="3">
        <v>-29261.25</v>
      </c>
      <c r="H43" s="2" t="s">
        <v>83</v>
      </c>
      <c r="I43" s="1" t="s">
        <v>35</v>
      </c>
      <c r="K43" s="4" t="s">
        <v>14</v>
      </c>
      <c r="L43" s="5" t="str">
        <f>IF(K43="n/a","N/A",#REF!+K43)</f>
        <v>N/A</v>
      </c>
    </row>
    <row r="44" spans="1:15" ht="18" customHeight="1" x14ac:dyDescent="0.3">
      <c r="A44" s="1" t="s">
        <v>73</v>
      </c>
      <c r="B44" s="1" t="s">
        <v>77</v>
      </c>
      <c r="C44" s="1" t="s">
        <v>78</v>
      </c>
      <c r="D44" s="2" t="s">
        <v>74</v>
      </c>
      <c r="E44" s="1" t="s">
        <v>33</v>
      </c>
      <c r="G44" s="3">
        <v>-5354.68</v>
      </c>
      <c r="H44" s="2" t="s">
        <v>84</v>
      </c>
      <c r="I44" s="1" t="s">
        <v>35</v>
      </c>
      <c r="K44" s="4" t="s">
        <v>14</v>
      </c>
      <c r="L44" s="5" t="str">
        <f>IF(K44="n/a","N/A",#REF!+K44)</f>
        <v>N/A</v>
      </c>
    </row>
    <row r="45" spans="1:15" ht="18" customHeight="1" x14ac:dyDescent="0.3">
      <c r="A45" s="1" t="s">
        <v>100</v>
      </c>
      <c r="B45" s="1" t="s">
        <v>101</v>
      </c>
      <c r="C45" s="1" t="s">
        <v>102</v>
      </c>
      <c r="D45" s="2" t="s">
        <v>103</v>
      </c>
      <c r="E45" s="1" t="s">
        <v>20</v>
      </c>
      <c r="G45" s="3">
        <v>-766209.69</v>
      </c>
      <c r="H45" s="2" t="s">
        <v>104</v>
      </c>
    </row>
    <row r="46" spans="1:15" ht="18" customHeight="1" x14ac:dyDescent="0.3">
      <c r="A46" s="1" t="s">
        <v>100</v>
      </c>
      <c r="B46" s="1" t="s">
        <v>101</v>
      </c>
      <c r="C46" s="1" t="s">
        <v>102</v>
      </c>
      <c r="D46" s="2" t="s">
        <v>103</v>
      </c>
      <c r="E46" s="1" t="s">
        <v>105</v>
      </c>
      <c r="G46" s="3">
        <v>-2907</v>
      </c>
      <c r="H46" s="2" t="s">
        <v>106</v>
      </c>
      <c r="I46" s="1" t="s">
        <v>107</v>
      </c>
    </row>
    <row r="47" spans="1:15" ht="18" customHeight="1" x14ac:dyDescent="0.3">
      <c r="A47" s="1" t="s">
        <v>100</v>
      </c>
      <c r="B47" s="1" t="s">
        <v>101</v>
      </c>
      <c r="C47" s="1" t="s">
        <v>102</v>
      </c>
      <c r="D47" s="2" t="s">
        <v>103</v>
      </c>
      <c r="E47" s="1" t="s">
        <v>108</v>
      </c>
      <c r="G47" s="3">
        <v>-12292</v>
      </c>
      <c r="H47" s="2" t="s">
        <v>109</v>
      </c>
    </row>
    <row r="48" spans="1:15" ht="18" customHeight="1" x14ac:dyDescent="0.3">
      <c r="A48" s="1" t="s">
        <v>100</v>
      </c>
      <c r="B48" s="1" t="s">
        <v>101</v>
      </c>
      <c r="C48" s="1" t="s">
        <v>110</v>
      </c>
      <c r="D48" s="2" t="s">
        <v>103</v>
      </c>
      <c r="E48" s="1" t="s">
        <v>111</v>
      </c>
      <c r="G48" s="3">
        <v>-189032</v>
      </c>
      <c r="H48" s="2" t="s">
        <v>112</v>
      </c>
    </row>
    <row r="49" spans="1:14" ht="18" customHeight="1" x14ac:dyDescent="0.3">
      <c r="A49" s="1" t="s">
        <v>100</v>
      </c>
      <c r="B49" s="1" t="s">
        <v>187</v>
      </c>
      <c r="D49" s="2" t="s">
        <v>103</v>
      </c>
      <c r="E49" s="1" t="s">
        <v>15</v>
      </c>
      <c r="F49" s="1" t="s">
        <v>200</v>
      </c>
      <c r="G49" s="3">
        <v>-54424.78</v>
      </c>
    </row>
    <row r="50" spans="1:14" ht="18" customHeight="1" x14ac:dyDescent="0.3">
      <c r="A50" s="1" t="s">
        <v>100</v>
      </c>
      <c r="B50" s="1" t="s">
        <v>187</v>
      </c>
      <c r="D50" s="2" t="s">
        <v>103</v>
      </c>
      <c r="E50" s="1" t="s">
        <v>13</v>
      </c>
      <c r="F50" s="9" t="s">
        <v>201</v>
      </c>
      <c r="G50" s="3">
        <v>-156017.70000000001</v>
      </c>
    </row>
    <row r="51" spans="1:14" ht="18" customHeight="1" x14ac:dyDescent="0.3">
      <c r="A51" s="1" t="s">
        <v>100</v>
      </c>
      <c r="B51" s="1" t="s">
        <v>187</v>
      </c>
      <c r="D51" s="2" t="s">
        <v>103</v>
      </c>
      <c r="E51" s="1" t="s">
        <v>15</v>
      </c>
      <c r="F51" s="9" t="s">
        <v>170</v>
      </c>
      <c r="G51" s="3">
        <v>-33864.31</v>
      </c>
    </row>
    <row r="52" spans="1:14" ht="18" customHeight="1" x14ac:dyDescent="0.3">
      <c r="A52" s="1" t="s">
        <v>100</v>
      </c>
      <c r="B52" s="1" t="s">
        <v>187</v>
      </c>
      <c r="D52" s="2" t="s">
        <v>103</v>
      </c>
      <c r="E52" s="1" t="s">
        <v>15</v>
      </c>
      <c r="F52" s="9" t="s">
        <v>203</v>
      </c>
      <c r="G52" s="3">
        <v>-78613.570000000007</v>
      </c>
    </row>
    <row r="53" spans="1:14" ht="18" customHeight="1" x14ac:dyDescent="0.3">
      <c r="A53" s="1" t="s">
        <v>100</v>
      </c>
      <c r="B53" s="1" t="s">
        <v>187</v>
      </c>
      <c r="D53" s="2" t="s">
        <v>103</v>
      </c>
      <c r="E53" s="1" t="s">
        <v>15</v>
      </c>
      <c r="F53" s="9" t="s">
        <v>202</v>
      </c>
      <c r="G53" s="3">
        <v>-24188.79</v>
      </c>
    </row>
    <row r="54" spans="1:14" s="22" customFormat="1" ht="18" customHeight="1" x14ac:dyDescent="0.3">
      <c r="A54" s="22" t="s">
        <v>131</v>
      </c>
      <c r="B54" s="22" t="s">
        <v>133</v>
      </c>
      <c r="C54" s="22" t="s">
        <v>204</v>
      </c>
      <c r="D54" s="24" t="s">
        <v>128</v>
      </c>
      <c r="E54" s="22" t="s">
        <v>111</v>
      </c>
      <c r="G54" s="25">
        <v>-220830.01</v>
      </c>
      <c r="H54" s="24"/>
      <c r="K54" s="26"/>
      <c r="L54" s="28"/>
      <c r="N54" s="31"/>
    </row>
    <row r="55" spans="1:14" s="22" customFormat="1" ht="18" customHeight="1" x14ac:dyDescent="0.3">
      <c r="A55" s="22" t="s">
        <v>205</v>
      </c>
      <c r="B55" s="22" t="s">
        <v>206</v>
      </c>
      <c r="C55" s="22" t="s">
        <v>207</v>
      </c>
      <c r="D55" s="24" t="s">
        <v>128</v>
      </c>
      <c r="E55" s="22" t="s">
        <v>25</v>
      </c>
      <c r="G55" s="25">
        <v>-1028800</v>
      </c>
      <c r="H55" s="24"/>
      <c r="K55" s="26"/>
      <c r="L55" s="28"/>
      <c r="N55" s="31"/>
    </row>
    <row r="56" spans="1:14" ht="18" customHeight="1" x14ac:dyDescent="0.3">
      <c r="A56" s="1" t="s">
        <v>196</v>
      </c>
      <c r="B56" s="12" t="s">
        <v>197</v>
      </c>
      <c r="C56" s="13" t="s">
        <v>198</v>
      </c>
      <c r="D56" s="9" t="s">
        <v>199</v>
      </c>
      <c r="E56" s="1" t="s">
        <v>193</v>
      </c>
      <c r="G56" s="3">
        <v>-14431.86</v>
      </c>
      <c r="L56" s="5"/>
    </row>
    <row r="57" spans="1:14" ht="18" customHeight="1" x14ac:dyDescent="0.3">
      <c r="A57" s="1" t="s">
        <v>196</v>
      </c>
      <c r="B57" s="12" t="s">
        <v>197</v>
      </c>
      <c r="C57" s="13" t="s">
        <v>198</v>
      </c>
      <c r="D57" s="9" t="s">
        <v>199</v>
      </c>
      <c r="E57" s="9" t="s">
        <v>194</v>
      </c>
      <c r="F57" s="9"/>
      <c r="G57" s="3">
        <v>-20538.7</v>
      </c>
      <c r="L57" s="5"/>
    </row>
    <row r="58" spans="1:14" ht="18" customHeight="1" x14ac:dyDescent="0.3">
      <c r="A58" s="1" t="s">
        <v>196</v>
      </c>
      <c r="B58" s="12" t="s">
        <v>197</v>
      </c>
      <c r="C58" s="13" t="s">
        <v>198</v>
      </c>
      <c r="D58" s="9" t="s">
        <v>199</v>
      </c>
      <c r="E58" s="9" t="s">
        <v>20</v>
      </c>
      <c r="F58" s="9"/>
      <c r="G58" s="3">
        <v>-230690.71</v>
      </c>
      <c r="L58" s="5"/>
    </row>
    <row r="59" spans="1:14" ht="18" customHeight="1" x14ac:dyDescent="0.3">
      <c r="A59" s="1" t="s">
        <v>196</v>
      </c>
      <c r="B59" s="12" t="s">
        <v>197</v>
      </c>
      <c r="C59" s="13" t="s">
        <v>198</v>
      </c>
      <c r="D59" s="9" t="s">
        <v>199</v>
      </c>
      <c r="E59" s="9" t="s">
        <v>195</v>
      </c>
      <c r="F59" s="9"/>
      <c r="G59" s="3">
        <v>-56658.81</v>
      </c>
      <c r="L59" s="5"/>
    </row>
    <row r="60" spans="1:14" ht="18" customHeight="1" x14ac:dyDescent="0.3">
      <c r="A60" s="1" t="s">
        <v>196</v>
      </c>
      <c r="B60" s="12" t="s">
        <v>197</v>
      </c>
      <c r="C60" s="13" t="s">
        <v>198</v>
      </c>
      <c r="D60" s="9" t="s">
        <v>199</v>
      </c>
      <c r="E60" s="9" t="s">
        <v>105</v>
      </c>
      <c r="F60" s="9"/>
      <c r="G60" s="3">
        <v>-1867.15</v>
      </c>
      <c r="L60" s="5"/>
    </row>
    <row r="61" spans="1:14" ht="18" customHeight="1" x14ac:dyDescent="0.3">
      <c r="A61" s="1" t="s">
        <v>196</v>
      </c>
      <c r="B61" s="12" t="s">
        <v>197</v>
      </c>
      <c r="C61" s="13" t="s">
        <v>198</v>
      </c>
      <c r="D61" s="9" t="s">
        <v>199</v>
      </c>
      <c r="E61" s="9" t="s">
        <v>10</v>
      </c>
      <c r="F61" s="9"/>
      <c r="G61" s="3">
        <v>-156841</v>
      </c>
    </row>
    <row r="62" spans="1:14" ht="18" customHeight="1" x14ac:dyDescent="0.3">
      <c r="A62" s="1" t="s">
        <v>85</v>
      </c>
      <c r="B62" s="1" t="s">
        <v>86</v>
      </c>
      <c r="C62" s="1" t="s">
        <v>87</v>
      </c>
      <c r="D62" s="2" t="s">
        <v>88</v>
      </c>
      <c r="E62" s="1" t="s">
        <v>20</v>
      </c>
      <c r="G62" s="3">
        <v>-240557</v>
      </c>
      <c r="H62" s="2" t="s">
        <v>22</v>
      </c>
      <c r="I62" s="1" t="s">
        <v>21</v>
      </c>
      <c r="K62" s="4" t="s">
        <v>14</v>
      </c>
      <c r="L62" s="5" t="str">
        <f>IF(K62="n/a","N/A",#REF!+K62)</f>
        <v>N/A</v>
      </c>
    </row>
    <row r="63" spans="1:14" ht="18" customHeight="1" x14ac:dyDescent="0.3">
      <c r="A63" s="1" t="s">
        <v>85</v>
      </c>
      <c r="B63" s="1" t="s">
        <v>86</v>
      </c>
      <c r="C63" s="1" t="s">
        <v>87</v>
      </c>
      <c r="D63" s="2" t="s">
        <v>88</v>
      </c>
      <c r="E63" s="1" t="s">
        <v>20</v>
      </c>
      <c r="G63" s="3">
        <v>-240557</v>
      </c>
      <c r="H63" s="2" t="s">
        <v>22</v>
      </c>
      <c r="I63" s="1" t="s">
        <v>21</v>
      </c>
      <c r="K63" s="4" t="s">
        <v>14</v>
      </c>
      <c r="L63" s="5" t="str">
        <f>IF(K63="n/a","N/A",#REF!+K63)</f>
        <v>N/A</v>
      </c>
    </row>
    <row r="64" spans="1:14" ht="18" customHeight="1" x14ac:dyDescent="0.3">
      <c r="A64" s="1" t="s">
        <v>85</v>
      </c>
      <c r="B64" s="1" t="s">
        <v>86</v>
      </c>
      <c r="C64" s="1" t="s">
        <v>87</v>
      </c>
      <c r="D64" s="2" t="s">
        <v>88</v>
      </c>
      <c r="E64" s="1" t="s">
        <v>67</v>
      </c>
      <c r="G64" s="3">
        <v>-6175.93</v>
      </c>
      <c r="H64" s="2" t="s">
        <v>89</v>
      </c>
      <c r="I64" s="1" t="s">
        <v>69</v>
      </c>
      <c r="K64" s="4" t="s">
        <v>14</v>
      </c>
      <c r="L64" s="5" t="str">
        <f>IF(K64="n/a","N/A",#REF!+K64)</f>
        <v>N/A</v>
      </c>
    </row>
    <row r="65" spans="1:14" ht="18" customHeight="1" x14ac:dyDescent="0.3">
      <c r="A65" s="1" t="s">
        <v>85</v>
      </c>
      <c r="B65" s="1" t="s">
        <v>86</v>
      </c>
      <c r="C65" s="1" t="s">
        <v>87</v>
      </c>
      <c r="D65" s="2" t="s">
        <v>88</v>
      </c>
      <c r="E65" s="1" t="s">
        <v>36</v>
      </c>
      <c r="G65" s="3">
        <v>-3876</v>
      </c>
      <c r="H65" s="2" t="s">
        <v>90</v>
      </c>
      <c r="I65" s="1" t="s">
        <v>37</v>
      </c>
      <c r="K65" s="4" t="s">
        <v>14</v>
      </c>
      <c r="L65" s="5" t="str">
        <f>IF(K65="n/a","N/A",#REF!+K65)</f>
        <v>N/A</v>
      </c>
    </row>
    <row r="66" spans="1:14" ht="18" customHeight="1" x14ac:dyDescent="0.3">
      <c r="A66" s="1" t="s">
        <v>85</v>
      </c>
      <c r="B66" s="1" t="s">
        <v>86</v>
      </c>
      <c r="C66" s="1" t="s">
        <v>87</v>
      </c>
      <c r="D66" s="2" t="s">
        <v>88</v>
      </c>
      <c r="E66" s="1" t="s">
        <v>33</v>
      </c>
      <c r="G66" s="3">
        <v>-43090.17</v>
      </c>
      <c r="H66" s="2" t="s">
        <v>91</v>
      </c>
      <c r="I66" s="1" t="s">
        <v>35</v>
      </c>
      <c r="J66" s="1" t="s">
        <v>92</v>
      </c>
      <c r="K66" s="4" t="s">
        <v>14</v>
      </c>
      <c r="L66" s="5" t="str">
        <f>IF(K66="n/a","N/A",#REF!+K66)</f>
        <v>N/A</v>
      </c>
    </row>
    <row r="67" spans="1:14" ht="18" customHeight="1" x14ac:dyDescent="0.3">
      <c r="A67" s="1" t="s">
        <v>85</v>
      </c>
      <c r="B67" s="1" t="s">
        <v>86</v>
      </c>
      <c r="C67" s="1" t="s">
        <v>87</v>
      </c>
      <c r="D67" s="2" t="s">
        <v>88</v>
      </c>
      <c r="E67" s="1" t="s">
        <v>10</v>
      </c>
      <c r="G67" s="3">
        <v>-236007.22464</v>
      </c>
      <c r="H67" s="2" t="s">
        <v>93</v>
      </c>
      <c r="I67" s="1" t="s">
        <v>12</v>
      </c>
      <c r="J67" s="1" t="s">
        <v>94</v>
      </c>
      <c r="K67" s="4">
        <v>208000</v>
      </c>
      <c r="L67" s="5" t="e">
        <f>IF(K67="n/a","N/A",#REF!+K67)</f>
        <v>#REF!</v>
      </c>
    </row>
    <row r="68" spans="1:14" ht="18" customHeight="1" x14ac:dyDescent="0.3">
      <c r="A68" s="1" t="s">
        <v>85</v>
      </c>
      <c r="B68" s="1" t="s">
        <v>86</v>
      </c>
      <c r="C68" s="1" t="s">
        <v>87</v>
      </c>
      <c r="D68" s="2" t="s">
        <v>88</v>
      </c>
      <c r="E68" s="1" t="s">
        <v>10</v>
      </c>
      <c r="G68" s="3">
        <v>-65258.143133183999</v>
      </c>
      <c r="H68" s="2" t="s">
        <v>95</v>
      </c>
      <c r="I68" s="1" t="s">
        <v>96</v>
      </c>
      <c r="K68" s="4" t="s">
        <v>14</v>
      </c>
      <c r="L68" s="5" t="str">
        <f>IF(K68="n/a","N/A",#REF!+K68)</f>
        <v>N/A</v>
      </c>
    </row>
    <row r="69" spans="1:14" s="22" customFormat="1" ht="18" customHeight="1" x14ac:dyDescent="0.3">
      <c r="A69" s="22" t="s">
        <v>163</v>
      </c>
      <c r="B69" s="23" t="s">
        <v>177</v>
      </c>
      <c r="D69" s="24" t="s">
        <v>164</v>
      </c>
      <c r="E69" s="22" t="s">
        <v>10</v>
      </c>
      <c r="G69" s="25">
        <v>-55177</v>
      </c>
      <c r="H69" s="24"/>
      <c r="K69" s="26"/>
      <c r="L69" s="27"/>
      <c r="N69" s="31"/>
    </row>
    <row r="70" spans="1:14" s="22" customFormat="1" ht="18" customHeight="1" x14ac:dyDescent="0.3">
      <c r="A70" s="22" t="s">
        <v>163</v>
      </c>
      <c r="B70" s="23" t="s">
        <v>178</v>
      </c>
      <c r="D70" s="24" t="s">
        <v>164</v>
      </c>
      <c r="E70" s="22" t="s">
        <v>10</v>
      </c>
      <c r="G70" s="25">
        <v>-55579.4</v>
      </c>
      <c r="H70" s="24"/>
      <c r="K70" s="26"/>
      <c r="L70" s="27"/>
      <c r="N70" s="31"/>
    </row>
    <row r="71" spans="1:14" s="22" customFormat="1" ht="18" customHeight="1" x14ac:dyDescent="0.3">
      <c r="A71" s="22" t="s">
        <v>163</v>
      </c>
      <c r="B71" s="23" t="s">
        <v>177</v>
      </c>
      <c r="D71" s="24" t="s">
        <v>164</v>
      </c>
      <c r="E71" s="22" t="s">
        <v>15</v>
      </c>
      <c r="G71" s="25">
        <v>-8828</v>
      </c>
      <c r="H71" s="24"/>
      <c r="K71" s="26"/>
      <c r="L71" s="27"/>
      <c r="N71" s="31"/>
    </row>
    <row r="72" spans="1:14" s="22" customFormat="1" ht="18" customHeight="1" x14ac:dyDescent="0.3">
      <c r="A72" s="22" t="s">
        <v>163</v>
      </c>
      <c r="B72" s="23" t="s">
        <v>177</v>
      </c>
      <c r="D72" s="24" t="s">
        <v>164</v>
      </c>
      <c r="E72" s="22" t="s">
        <v>33</v>
      </c>
      <c r="G72" s="25">
        <v>-18418</v>
      </c>
      <c r="H72" s="24"/>
      <c r="K72" s="26"/>
      <c r="L72" s="27"/>
      <c r="N72" s="31"/>
    </row>
    <row r="73" spans="1:14" ht="18" customHeight="1" x14ac:dyDescent="0.3">
      <c r="A73" s="1" t="s">
        <v>97</v>
      </c>
      <c r="B73" s="1" t="s">
        <v>173</v>
      </c>
      <c r="C73" s="1" t="s">
        <v>174</v>
      </c>
      <c r="D73" s="2" t="s">
        <v>98</v>
      </c>
      <c r="E73" s="1" t="s">
        <v>18</v>
      </c>
      <c r="G73" s="3">
        <v>-14800</v>
      </c>
      <c r="H73" s="2" t="s">
        <v>99</v>
      </c>
      <c r="I73" s="1" t="s">
        <v>19</v>
      </c>
      <c r="K73" s="4" t="s">
        <v>14</v>
      </c>
      <c r="L73" s="5" t="str">
        <f>IF(K73="n/a","N/A",#REF!+K73)</f>
        <v>N/A</v>
      </c>
    </row>
    <row r="74" spans="1:14" ht="18" customHeight="1" x14ac:dyDescent="0.3">
      <c r="A74" s="1" t="s">
        <v>143</v>
      </c>
      <c r="B74" s="1" t="s">
        <v>144</v>
      </c>
      <c r="D74" s="2" t="s">
        <v>145</v>
      </c>
      <c r="E74" s="1" t="s">
        <v>15</v>
      </c>
      <c r="G74" s="8">
        <v>-32100</v>
      </c>
    </row>
    <row r="75" spans="1:14" ht="18" customHeight="1" x14ac:dyDescent="0.3">
      <c r="A75" s="1" t="s">
        <v>143</v>
      </c>
      <c r="B75" s="1" t="s">
        <v>144</v>
      </c>
      <c r="D75" s="2" t="s">
        <v>145</v>
      </c>
      <c r="E75" s="1" t="s">
        <v>33</v>
      </c>
      <c r="G75" s="8">
        <v>-43891.99</v>
      </c>
    </row>
    <row r="76" spans="1:14" ht="18" customHeight="1" x14ac:dyDescent="0.3">
      <c r="A76" s="1" t="s">
        <v>143</v>
      </c>
      <c r="B76" s="1" t="s">
        <v>144</v>
      </c>
      <c r="D76" s="2" t="s">
        <v>145</v>
      </c>
      <c r="E76" s="1" t="s">
        <v>105</v>
      </c>
      <c r="G76" s="8">
        <v>-6579.84</v>
      </c>
    </row>
    <row r="77" spans="1:14" ht="18" customHeight="1" x14ac:dyDescent="0.3">
      <c r="A77" s="1" t="s">
        <v>143</v>
      </c>
      <c r="B77" s="1" t="s">
        <v>144</v>
      </c>
      <c r="D77" s="2" t="s">
        <v>145</v>
      </c>
      <c r="E77" s="1" t="s">
        <v>10</v>
      </c>
      <c r="G77" s="8">
        <v>-81000</v>
      </c>
    </row>
    <row r="78" spans="1:14" ht="18" customHeight="1" x14ac:dyDescent="0.3">
      <c r="A78" s="1" t="s">
        <v>143</v>
      </c>
      <c r="B78" s="1" t="s">
        <v>144</v>
      </c>
      <c r="D78" s="2" t="s">
        <v>145</v>
      </c>
      <c r="E78" s="1" t="s">
        <v>13</v>
      </c>
      <c r="G78" s="8">
        <v>-40500</v>
      </c>
    </row>
    <row r="79" spans="1:14" ht="18" customHeight="1" x14ac:dyDescent="0.3">
      <c r="A79" s="1" t="s">
        <v>143</v>
      </c>
      <c r="B79" s="1" t="s">
        <v>144</v>
      </c>
      <c r="D79" s="2" t="s">
        <v>145</v>
      </c>
      <c r="E79" s="1" t="s">
        <v>15</v>
      </c>
      <c r="G79" s="8">
        <v>-10000</v>
      </c>
    </row>
    <row r="80" spans="1:14" ht="18" customHeight="1" x14ac:dyDescent="0.3">
      <c r="A80" s="1" t="s">
        <v>120</v>
      </c>
      <c r="B80" s="1" t="s">
        <v>179</v>
      </c>
      <c r="C80" s="1" t="s">
        <v>180</v>
      </c>
      <c r="D80" s="2" t="s">
        <v>121</v>
      </c>
      <c r="E80" s="1" t="s">
        <v>13</v>
      </c>
      <c r="G80" s="3">
        <v>-20877.939999999999</v>
      </c>
      <c r="H80" s="11" t="s">
        <v>122</v>
      </c>
    </row>
    <row r="81" spans="1:11" ht="18" customHeight="1" x14ac:dyDescent="0.3">
      <c r="A81" s="1" t="s">
        <v>113</v>
      </c>
      <c r="B81" s="1" t="s">
        <v>114</v>
      </c>
      <c r="C81" s="1" t="s">
        <v>115</v>
      </c>
      <c r="D81" s="2" t="s">
        <v>116</v>
      </c>
      <c r="E81" s="1" t="s">
        <v>15</v>
      </c>
      <c r="G81" s="3">
        <v>-3325</v>
      </c>
      <c r="H81" s="2" t="s">
        <v>117</v>
      </c>
    </row>
    <row r="82" spans="1:11" ht="18" customHeight="1" x14ac:dyDescent="0.3">
      <c r="A82" s="1" t="s">
        <v>113</v>
      </c>
      <c r="B82" s="1" t="s">
        <v>114</v>
      </c>
      <c r="C82" s="1" t="s">
        <v>115</v>
      </c>
      <c r="D82" s="2" t="s">
        <v>116</v>
      </c>
      <c r="E82" s="1" t="s">
        <v>118</v>
      </c>
      <c r="G82" s="3">
        <v>-6091.13</v>
      </c>
      <c r="H82" s="1" t="s">
        <v>119</v>
      </c>
      <c r="J82" s="4"/>
      <c r="K82" s="6"/>
    </row>
    <row r="83" spans="1:11" ht="18" customHeight="1" x14ac:dyDescent="0.3">
      <c r="A83" s="1" t="s">
        <v>165</v>
      </c>
      <c r="B83" s="7" t="s">
        <v>181</v>
      </c>
      <c r="D83" s="2" t="s">
        <v>166</v>
      </c>
      <c r="E83" s="1" t="s">
        <v>10</v>
      </c>
      <c r="G83" s="3">
        <v>-64139</v>
      </c>
      <c r="H83" s="1"/>
      <c r="J83" s="4"/>
      <c r="K83" s="6"/>
    </row>
    <row r="84" spans="1:11" ht="18" customHeight="1" x14ac:dyDescent="0.3">
      <c r="A84" s="1" t="s">
        <v>165</v>
      </c>
      <c r="B84" s="7" t="s">
        <v>181</v>
      </c>
      <c r="D84" s="2" t="s">
        <v>166</v>
      </c>
      <c r="E84" s="1" t="s">
        <v>33</v>
      </c>
      <c r="G84" s="3">
        <v>-17377.66</v>
      </c>
      <c r="H84" s="1"/>
      <c r="J84" s="4"/>
      <c r="K84" s="6"/>
    </row>
    <row r="85" spans="1:11" ht="18" customHeight="1" x14ac:dyDescent="0.3">
      <c r="A85" s="1" t="s">
        <v>165</v>
      </c>
      <c r="B85" s="7" t="s">
        <v>181</v>
      </c>
      <c r="D85" s="2" t="s">
        <v>166</v>
      </c>
      <c r="E85" s="1" t="s">
        <v>36</v>
      </c>
      <c r="G85" s="3">
        <v>-1430.1</v>
      </c>
      <c r="H85" s="1"/>
      <c r="J85" s="4"/>
      <c r="K85" s="6"/>
    </row>
    <row r="86" spans="1:11" ht="18" customHeight="1" x14ac:dyDescent="0.3">
      <c r="A86" s="1" t="s">
        <v>165</v>
      </c>
      <c r="B86" s="7" t="s">
        <v>181</v>
      </c>
      <c r="D86" s="2" t="s">
        <v>166</v>
      </c>
      <c r="E86" s="1" t="s">
        <v>132</v>
      </c>
      <c r="G86" s="3">
        <v>-110800.12</v>
      </c>
      <c r="H86" s="1"/>
      <c r="J86" s="4"/>
      <c r="K86" s="6"/>
    </row>
    <row r="87" spans="1:11" ht="18" customHeight="1" x14ac:dyDescent="0.3">
      <c r="A87" s="1" t="s">
        <v>165</v>
      </c>
      <c r="B87" s="7" t="s">
        <v>181</v>
      </c>
      <c r="D87" s="2" t="s">
        <v>166</v>
      </c>
      <c r="E87" s="1" t="s">
        <v>13</v>
      </c>
      <c r="G87" s="3">
        <v>-32069.5</v>
      </c>
      <c r="H87" s="1"/>
      <c r="J87" s="4"/>
      <c r="K87" s="6"/>
    </row>
    <row r="88" spans="1:11" ht="18" customHeight="1" x14ac:dyDescent="0.3">
      <c r="A88" s="21" t="s">
        <v>167</v>
      </c>
      <c r="B88" s="7" t="s">
        <v>182</v>
      </c>
      <c r="D88" s="2" t="s">
        <v>168</v>
      </c>
      <c r="E88" s="1" t="s">
        <v>169</v>
      </c>
      <c r="G88" s="3">
        <v>-19454.39</v>
      </c>
      <c r="H88" s="1"/>
      <c r="J88" s="4"/>
      <c r="K88" s="6"/>
    </row>
    <row r="89" spans="1:11" ht="18" customHeight="1" x14ac:dyDescent="0.3">
      <c r="A89" s="21" t="s">
        <v>167</v>
      </c>
      <c r="B89" s="7" t="s">
        <v>182</v>
      </c>
      <c r="D89" s="2" t="s">
        <v>168</v>
      </c>
      <c r="E89" s="1" t="s">
        <v>10</v>
      </c>
      <c r="G89" s="3">
        <v>-141300.29999999999</v>
      </c>
      <c r="H89" s="1"/>
      <c r="J89" s="4"/>
      <c r="K89" s="6"/>
    </row>
    <row r="90" spans="1:11" ht="18" customHeight="1" x14ac:dyDescent="0.3">
      <c r="A90" s="21" t="s">
        <v>167</v>
      </c>
      <c r="B90" s="7" t="s">
        <v>182</v>
      </c>
      <c r="D90" s="2" t="s">
        <v>168</v>
      </c>
      <c r="E90" s="1" t="s">
        <v>170</v>
      </c>
      <c r="G90" s="3">
        <v>-36348.99</v>
      </c>
      <c r="H90" s="1"/>
      <c r="J90" s="4"/>
      <c r="K90" s="6"/>
    </row>
    <row r="91" spans="1:11" ht="18" customHeight="1" x14ac:dyDescent="0.3">
      <c r="A91" s="21" t="s">
        <v>167</v>
      </c>
      <c r="B91" s="7" t="s">
        <v>182</v>
      </c>
      <c r="D91" s="2" t="s">
        <v>168</v>
      </c>
      <c r="E91" s="1" t="s">
        <v>33</v>
      </c>
      <c r="G91" s="3">
        <v>-38283.54</v>
      </c>
      <c r="H91" s="1"/>
      <c r="J91" s="4"/>
      <c r="K91" s="6"/>
    </row>
    <row r="92" spans="1:11" ht="18" customHeight="1" x14ac:dyDescent="0.3">
      <c r="A92" s="21" t="s">
        <v>167</v>
      </c>
      <c r="B92" s="7" t="s">
        <v>182</v>
      </c>
      <c r="D92" s="2" t="s">
        <v>168</v>
      </c>
      <c r="E92" s="1" t="s">
        <v>36</v>
      </c>
      <c r="G92" s="3">
        <v>-2494.2600000000002</v>
      </c>
      <c r="H92" s="1"/>
      <c r="J92" s="4"/>
      <c r="K92" s="6"/>
    </row>
    <row r="93" spans="1:11" ht="18" customHeight="1" x14ac:dyDescent="0.3">
      <c r="A93" s="21" t="s">
        <v>167</v>
      </c>
      <c r="B93" s="7" t="s">
        <v>182</v>
      </c>
      <c r="D93" s="2" t="s">
        <v>168</v>
      </c>
      <c r="E93" s="1" t="s">
        <v>13</v>
      </c>
      <c r="G93" s="3">
        <v>-70650.149999999994</v>
      </c>
      <c r="H93" s="1"/>
      <c r="J93" s="4"/>
      <c r="K93" s="6"/>
    </row>
    <row r="94" spans="1:11" ht="18" customHeight="1" x14ac:dyDescent="0.3">
      <c r="A94" s="21" t="s">
        <v>167</v>
      </c>
      <c r="B94" s="7" t="s">
        <v>182</v>
      </c>
      <c r="D94" s="2" t="s">
        <v>168</v>
      </c>
      <c r="E94" s="1" t="s">
        <v>67</v>
      </c>
      <c r="G94" s="3">
        <v>-6796.55</v>
      </c>
      <c r="H94" s="1"/>
      <c r="J94" s="4"/>
      <c r="K94" s="6"/>
    </row>
    <row r="95" spans="1:11" ht="18" customHeight="1" x14ac:dyDescent="0.3">
      <c r="A95" s="9" t="s">
        <v>137</v>
      </c>
      <c r="B95" s="1" t="s">
        <v>175</v>
      </c>
      <c r="D95" s="9" t="s">
        <v>138</v>
      </c>
      <c r="E95" s="1" t="s">
        <v>10</v>
      </c>
      <c r="G95" s="3">
        <v>-113556.71</v>
      </c>
    </row>
    <row r="96" spans="1:11" ht="18" customHeight="1" x14ac:dyDescent="0.3">
      <c r="A96" s="9" t="s">
        <v>137</v>
      </c>
      <c r="B96" s="1" t="s">
        <v>175</v>
      </c>
      <c r="D96" s="9" t="s">
        <v>138</v>
      </c>
      <c r="E96" s="1" t="s">
        <v>20</v>
      </c>
      <c r="G96" s="3">
        <v>-251104.31</v>
      </c>
    </row>
    <row r="97" spans="1:12" ht="18" customHeight="1" x14ac:dyDescent="0.3">
      <c r="A97" s="9" t="s">
        <v>137</v>
      </c>
      <c r="B97" s="1" t="s">
        <v>175</v>
      </c>
      <c r="D97" s="9" t="s">
        <v>138</v>
      </c>
      <c r="E97" s="1" t="s">
        <v>20</v>
      </c>
      <c r="G97" s="3">
        <v>-96416.75</v>
      </c>
    </row>
    <row r="98" spans="1:12" ht="18" customHeight="1" x14ac:dyDescent="0.3">
      <c r="A98" s="9" t="s">
        <v>137</v>
      </c>
      <c r="B98" s="1" t="s">
        <v>175</v>
      </c>
      <c r="D98" s="9" t="s">
        <v>138</v>
      </c>
      <c r="E98" s="1" t="s">
        <v>105</v>
      </c>
      <c r="G98" s="3">
        <v>-4055.6</v>
      </c>
    </row>
    <row r="99" spans="1:12" ht="18" customHeight="1" x14ac:dyDescent="0.3">
      <c r="A99" s="9" t="s">
        <v>137</v>
      </c>
      <c r="B99" s="1" t="s">
        <v>175</v>
      </c>
      <c r="D99" s="9" t="s">
        <v>138</v>
      </c>
      <c r="E99" s="1" t="s">
        <v>67</v>
      </c>
      <c r="G99" s="3">
        <v>-10924.17</v>
      </c>
    </row>
    <row r="100" spans="1:12" ht="18" customHeight="1" x14ac:dyDescent="0.3">
      <c r="A100" s="9" t="s">
        <v>137</v>
      </c>
      <c r="B100" s="1" t="s">
        <v>175</v>
      </c>
      <c r="D100" s="9" t="s">
        <v>138</v>
      </c>
      <c r="E100" s="1" t="s">
        <v>13</v>
      </c>
      <c r="G100" s="3">
        <v>-113556.71</v>
      </c>
    </row>
    <row r="101" spans="1:12" ht="18" customHeight="1" x14ac:dyDescent="0.3">
      <c r="A101" s="9" t="s">
        <v>137</v>
      </c>
      <c r="B101" s="1" t="s">
        <v>175</v>
      </c>
      <c r="D101" s="9" t="s">
        <v>138</v>
      </c>
      <c r="E101" s="1" t="s">
        <v>33</v>
      </c>
      <c r="G101" s="3">
        <v>-61533.54</v>
      </c>
      <c r="L101" s="5"/>
    </row>
    <row r="102" spans="1:12" ht="18" customHeight="1" x14ac:dyDescent="0.3">
      <c r="A102" s="9" t="s">
        <v>137</v>
      </c>
      <c r="B102" s="1" t="s">
        <v>175</v>
      </c>
      <c r="D102" s="9" t="s">
        <v>138</v>
      </c>
      <c r="E102" s="1" t="s">
        <v>36</v>
      </c>
      <c r="G102" s="3">
        <v>-4007.5</v>
      </c>
      <c r="L102" s="5"/>
    </row>
    <row r="103" spans="1:12" ht="18" customHeight="1" x14ac:dyDescent="0.3">
      <c r="A103" s="9" t="s">
        <v>137</v>
      </c>
      <c r="B103" s="1" t="s">
        <v>175</v>
      </c>
      <c r="D103" s="9" t="s">
        <v>138</v>
      </c>
      <c r="E103" s="1" t="s">
        <v>15</v>
      </c>
      <c r="G103" s="3">
        <v>-56981.14</v>
      </c>
      <c r="L103" s="5"/>
    </row>
    <row r="104" spans="1:12" ht="18" customHeight="1" x14ac:dyDescent="0.3">
      <c r="A104" s="1" t="s">
        <v>123</v>
      </c>
      <c r="B104" s="1" t="s">
        <v>179</v>
      </c>
      <c r="C104" s="1" t="s">
        <v>180</v>
      </c>
      <c r="D104" s="2" t="s">
        <v>124</v>
      </c>
      <c r="E104" s="1" t="s">
        <v>10</v>
      </c>
      <c r="G104" s="3">
        <v>-4878.1400000000003</v>
      </c>
      <c r="H104" s="11" t="s">
        <v>125</v>
      </c>
    </row>
    <row r="105" spans="1:12" ht="18" customHeight="1" x14ac:dyDescent="0.3">
      <c r="A105" s="1" t="s">
        <v>123</v>
      </c>
      <c r="B105" s="1" t="s">
        <v>179</v>
      </c>
      <c r="C105" s="1" t="s">
        <v>180</v>
      </c>
      <c r="D105" s="2" t="s">
        <v>124</v>
      </c>
      <c r="E105" s="1" t="s">
        <v>15</v>
      </c>
      <c r="G105" s="3">
        <v>-4878.13</v>
      </c>
    </row>
    <row r="106" spans="1:12" ht="18" customHeight="1" x14ac:dyDescent="0.3">
      <c r="A106" s="19" t="s">
        <v>186</v>
      </c>
      <c r="B106" s="7" t="s">
        <v>187</v>
      </c>
      <c r="C106" s="1" t="s">
        <v>189</v>
      </c>
      <c r="D106" s="2" t="s">
        <v>188</v>
      </c>
      <c r="E106" s="1" t="s">
        <v>105</v>
      </c>
      <c r="G106" s="3">
        <v>-9800</v>
      </c>
    </row>
    <row r="107" spans="1:12" ht="18" customHeight="1" x14ac:dyDescent="0.3">
      <c r="A107" s="9" t="s">
        <v>139</v>
      </c>
      <c r="B107" s="7" t="s">
        <v>183</v>
      </c>
      <c r="C107" s="7" t="s">
        <v>184</v>
      </c>
      <c r="D107" s="9" t="s">
        <v>140</v>
      </c>
      <c r="E107" s="1" t="s">
        <v>20</v>
      </c>
      <c r="G107" s="3">
        <v>-4007.5</v>
      </c>
      <c r="L107" s="5"/>
    </row>
    <row r="108" spans="1:12" ht="18" customHeight="1" x14ac:dyDescent="0.3">
      <c r="A108" s="9" t="s">
        <v>139</v>
      </c>
      <c r="B108" s="7" t="s">
        <v>183</v>
      </c>
      <c r="C108" s="7" t="s">
        <v>184</v>
      </c>
      <c r="D108" s="9" t="s">
        <v>140</v>
      </c>
      <c r="E108" s="1" t="s">
        <v>10</v>
      </c>
      <c r="G108" s="3">
        <v>-56981.14</v>
      </c>
      <c r="L108" s="5"/>
    </row>
    <row r="109" spans="1:12" ht="18" customHeight="1" x14ac:dyDescent="0.3">
      <c r="A109" s="9" t="s">
        <v>139</v>
      </c>
      <c r="B109" s="7" t="s">
        <v>183</v>
      </c>
      <c r="C109" s="7" t="s">
        <v>189</v>
      </c>
      <c r="D109" s="9" t="s">
        <v>140</v>
      </c>
      <c r="E109" s="1" t="s">
        <v>105</v>
      </c>
      <c r="G109" s="3">
        <v>-4000</v>
      </c>
      <c r="L109" s="5"/>
    </row>
    <row r="110" spans="1:12" ht="18" customHeight="1" x14ac:dyDescent="0.3">
      <c r="A110" s="9" t="s">
        <v>139</v>
      </c>
      <c r="B110" s="7" t="s">
        <v>183</v>
      </c>
      <c r="C110" s="7" t="s">
        <v>184</v>
      </c>
      <c r="D110" s="9" t="s">
        <v>140</v>
      </c>
      <c r="E110" s="1" t="s">
        <v>111</v>
      </c>
      <c r="G110" s="3">
        <v>-35062.5</v>
      </c>
      <c r="L110" s="5"/>
    </row>
    <row r="111" spans="1:12" ht="18" customHeight="1" x14ac:dyDescent="0.3">
      <c r="A111" s="9" t="s">
        <v>139</v>
      </c>
      <c r="B111" s="7" t="s">
        <v>183</v>
      </c>
      <c r="C111" s="7" t="s">
        <v>184</v>
      </c>
      <c r="D111" s="9" t="s">
        <v>140</v>
      </c>
      <c r="E111" s="1" t="s">
        <v>15</v>
      </c>
      <c r="G111" s="3">
        <v>-80000</v>
      </c>
      <c r="L111" s="5"/>
    </row>
    <row r="112" spans="1:12" ht="18" customHeight="1" x14ac:dyDescent="0.3">
      <c r="A112" s="9" t="s">
        <v>161</v>
      </c>
      <c r="B112" s="7" t="s">
        <v>185</v>
      </c>
      <c r="C112" s="7"/>
      <c r="D112" s="9" t="s">
        <v>162</v>
      </c>
      <c r="E112" s="1" t="s">
        <v>10</v>
      </c>
      <c r="G112" s="3">
        <v>-12000</v>
      </c>
      <c r="L112" s="5"/>
    </row>
    <row r="113" spans="2:12" ht="18" customHeight="1" x14ac:dyDescent="0.3">
      <c r="B113" s="12"/>
      <c r="C113" s="13"/>
      <c r="D113" s="9"/>
      <c r="E113" s="9"/>
      <c r="F113" s="9"/>
    </row>
    <row r="114" spans="2:12" ht="18" customHeight="1" x14ac:dyDescent="0.3">
      <c r="B114" s="12"/>
      <c r="C114" s="13"/>
      <c r="D114" s="9"/>
      <c r="E114" s="9"/>
      <c r="F114" s="9"/>
    </row>
    <row r="115" spans="2:12" ht="18" customHeight="1" x14ac:dyDescent="0.3">
      <c r="B115" s="14"/>
      <c r="C115" s="14"/>
      <c r="G115" s="3">
        <f>SUM(G2:G112)</f>
        <v>-10638738.50508468</v>
      </c>
      <c r="K115" s="4">
        <f>SUM(K2:K62)</f>
        <v>0</v>
      </c>
      <c r="L115" s="5" t="e">
        <f>SUM(L2:L62)</f>
        <v>#REF!</v>
      </c>
    </row>
    <row r="116" spans="2:12" ht="18" customHeight="1" x14ac:dyDescent="0.3">
      <c r="L116" s="5"/>
    </row>
    <row r="117" spans="2:12" ht="18" customHeight="1" x14ac:dyDescent="0.3">
      <c r="L117" s="5"/>
    </row>
    <row r="119" spans="2:12" ht="18" customHeight="1" x14ac:dyDescent="0.3">
      <c r="J119" s="1" t="s">
        <v>146</v>
      </c>
      <c r="K119" s="4" t="e">
        <f>#REF!-#REF!</f>
        <v>#REF!</v>
      </c>
    </row>
    <row r="121" spans="2:12" ht="18" customHeight="1" x14ac:dyDescent="0.3">
      <c r="J121" s="1" t="s">
        <v>147</v>
      </c>
    </row>
    <row r="122" spans="2:12" ht="18" customHeight="1" x14ac:dyDescent="0.3">
      <c r="I122" s="4" t="s">
        <v>148</v>
      </c>
      <c r="J122" s="15" t="s">
        <v>149</v>
      </c>
      <c r="K122" s="4">
        <v>45000</v>
      </c>
    </row>
    <row r="123" spans="2:12" ht="18" customHeight="1" x14ac:dyDescent="0.3">
      <c r="I123" s="16" t="s">
        <v>150</v>
      </c>
      <c r="J123" s="1" t="s">
        <v>151</v>
      </c>
      <c r="K123" s="4">
        <v>69000</v>
      </c>
    </row>
    <row r="124" spans="2:12" ht="18" customHeight="1" x14ac:dyDescent="0.3">
      <c r="I124" s="16" t="s">
        <v>152</v>
      </c>
      <c r="J124" s="17" t="s">
        <v>153</v>
      </c>
      <c r="K124" s="4">
        <v>60000</v>
      </c>
    </row>
    <row r="125" spans="2:12" ht="18" customHeight="1" x14ac:dyDescent="0.3">
      <c r="I125" s="16" t="s">
        <v>154</v>
      </c>
      <c r="J125" s="1" t="s">
        <v>155</v>
      </c>
      <c r="K125" s="4">
        <v>5000</v>
      </c>
    </row>
    <row r="126" spans="2:12" ht="18" customHeight="1" x14ac:dyDescent="0.3">
      <c r="I126" s="16" t="s">
        <v>156</v>
      </c>
      <c r="J126" s="1" t="s">
        <v>157</v>
      </c>
      <c r="K126" s="4">
        <v>71000</v>
      </c>
    </row>
    <row r="127" spans="2:12" ht="18" customHeight="1" x14ac:dyDescent="0.3">
      <c r="I127" s="16" t="s">
        <v>158</v>
      </c>
      <c r="J127" s="18" t="str">
        <f>'[1]General Fund and HRA 24-25'!$B$19</f>
        <v>Hucknall Car Park - Titchfield Street</v>
      </c>
      <c r="K127" s="4">
        <v>93000</v>
      </c>
    </row>
    <row r="128" spans="2:12" ht="18" customHeight="1" x14ac:dyDescent="0.3">
      <c r="I128" s="16"/>
    </row>
    <row r="129" spans="9:11" ht="18" customHeight="1" x14ac:dyDescent="0.3">
      <c r="I129" s="16"/>
      <c r="J129" s="1" t="s">
        <v>159</v>
      </c>
      <c r="K129" s="4">
        <f>SUM(K122:K127)</f>
        <v>343000</v>
      </c>
    </row>
    <row r="130" spans="9:11" ht="18" customHeight="1" x14ac:dyDescent="0.3">
      <c r="I130" s="16"/>
      <c r="K130" s="4" t="e">
        <f>K119-K129</f>
        <v>#REF!</v>
      </c>
    </row>
    <row r="131" spans="9:11" ht="18" customHeight="1" x14ac:dyDescent="0.3">
      <c r="I131" s="16"/>
    </row>
    <row r="132" spans="9:11" ht="18" customHeight="1" x14ac:dyDescent="0.3">
      <c r="I132" s="16"/>
    </row>
    <row r="133" spans="9:11" ht="18" customHeight="1" x14ac:dyDescent="0.3">
      <c r="I133" s="16"/>
    </row>
  </sheetData>
  <autoFilter ref="A1:L100" xr:uid="{8F465DD8-F3F9-4C16-8635-495446EF3D7A}"/>
  <sortState xmlns:xlrd2="http://schemas.microsoft.com/office/spreadsheetml/2017/richdata2" ref="A2:L134">
    <sortCondition ref="A2:A134"/>
  </sortState>
  <phoneticPr fontId="5" type="noConversion"/>
  <pageMargins left="0.7" right="0.7" top="0.75" bottom="0.75" header="0.3" footer="0.3"/>
  <pageSetup paperSize="9" orientation="portrait" horizontalDpi="1200" verticalDpi="1200" r:id="rId1"/>
</worksheet>
</file>

<file path=docMetadata/LabelInfo.xml><?xml version="1.0" encoding="utf-8"?>
<clbl:labelList xmlns:clbl="http://schemas.microsoft.com/office/2020/mipLabelMetadata">
  <clbl:label id="{8fd7c08e-9c24-436d-a6ad-a8ecb8394d49}" enabled="1" method="Standard" siteId="{6e5a37bb-a961-4e4f-baae-2798a2245f3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Ashfield District Council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Louise.Searson</dc:creator>
  <cp:lastModifiedBy>Louise.Searson</cp:lastModifiedBy>
  <dcterms:created xsi:type="dcterms:W3CDTF">2026-08-19T08:19:45Z</dcterms:created>
  <dcterms:modified xsi:type="dcterms:W3CDTF">2026-09-23T13:53:02Z</dcterms:modified>
</cp:coreProperties>
</file>